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75" yWindow="2940" windowWidth="5970" windowHeight="3105" tabRatio="766" activeTab="4"/>
  </bookViews>
  <sheets>
    <sheet name="BMSB" sheetId="1" r:id="rId1"/>
    <sheet name="Bursa-PL" sheetId="2" r:id="rId2"/>
    <sheet name="Bursa-BS" sheetId="3" r:id="rId3"/>
    <sheet name="Bursa-SOCE" sheetId="4" r:id="rId4"/>
    <sheet name="Bursa-CFS" sheetId="5" r:id="rId5"/>
    <sheet name="Ass co" sheetId="6" state="hidden" r:id="rId6"/>
    <sheet name="Disclosure" sheetId="7" state="hidden" r:id="rId7"/>
  </sheets>
  <externalReferences>
    <externalReference r:id="rId10"/>
    <externalReference r:id="rId11"/>
  </externalReferences>
  <definedNames>
    <definedName name="_xlnm.Print_Area" localSheetId="2">'Bursa-BS'!$A$1:$F$61</definedName>
    <definedName name="_xlnm.Print_Area" localSheetId="6">'Disclosure'!$A$1:$O$102</definedName>
  </definedNames>
  <calcPr fullCalcOnLoad="1"/>
</workbook>
</file>

<file path=xl/sharedStrings.xml><?xml version="1.0" encoding="utf-8"?>
<sst xmlns="http://schemas.openxmlformats.org/spreadsheetml/2006/main" count="410" uniqueCount="234">
  <si>
    <t>Share premium</t>
  </si>
  <si>
    <t>Minority Interest</t>
  </si>
  <si>
    <t>Goodwill on consolidation</t>
  </si>
  <si>
    <t>Share capital</t>
  </si>
  <si>
    <t>Total</t>
  </si>
  <si>
    <t>Lumanai</t>
  </si>
  <si>
    <t>Kinalaju</t>
  </si>
  <si>
    <t>Linear</t>
  </si>
  <si>
    <t>Hyper</t>
  </si>
  <si>
    <t>RM</t>
  </si>
  <si>
    <t>Admin fee</t>
  </si>
  <si>
    <t>Cash and bank balances</t>
  </si>
  <si>
    <t>RM'000</t>
  </si>
  <si>
    <t>Bank overdrafts</t>
  </si>
  <si>
    <t>Construction</t>
  </si>
  <si>
    <t>Interest income</t>
  </si>
  <si>
    <t>Dividend income</t>
  </si>
  <si>
    <t>Quarry development expenditure</t>
  </si>
  <si>
    <t>Trade receivables</t>
  </si>
  <si>
    <t>Short term borrowings</t>
  </si>
  <si>
    <t>Other payables and accruals</t>
  </si>
  <si>
    <t>Term loans</t>
  </si>
  <si>
    <t>Revenue</t>
  </si>
  <si>
    <t>BIG Construction Sdn Bhd</t>
  </si>
  <si>
    <t>Linear Excellent Sdn Bhd</t>
  </si>
  <si>
    <t>Taxation</t>
  </si>
  <si>
    <t>Quarter</t>
  </si>
  <si>
    <t>Corresponding</t>
  </si>
  <si>
    <t>Comm</t>
  </si>
  <si>
    <t>Land held for development</t>
  </si>
  <si>
    <t>BIG Industrial Gas Sdn Bhd</t>
  </si>
  <si>
    <t>Description</t>
  </si>
  <si>
    <t>BIG Gas</t>
  </si>
  <si>
    <t>Unimix</t>
  </si>
  <si>
    <t>Marketing</t>
  </si>
  <si>
    <t>Alpha</t>
  </si>
  <si>
    <t>Admin fee rec'd</t>
  </si>
  <si>
    <t>BIG Industries Bhd</t>
  </si>
  <si>
    <t>Purchase of trading</t>
  </si>
  <si>
    <t>Int to/from Holding &amp; Related Co</t>
  </si>
  <si>
    <t>Int to/frm Subsidiary Co</t>
  </si>
  <si>
    <t>BIG Bhd</t>
  </si>
  <si>
    <t>Alpha Billion Sdn Bhd</t>
  </si>
  <si>
    <t>BIG Marketing Sdn Bhd</t>
  </si>
  <si>
    <t>Sales of trading</t>
  </si>
  <si>
    <t>Int frm Subsidiary Co</t>
  </si>
  <si>
    <t>Int to Subsidiary Co</t>
  </si>
  <si>
    <t>Pump rental income</t>
  </si>
  <si>
    <t>Sys SDS</t>
  </si>
  <si>
    <t>System SDS Sdn Bhd</t>
  </si>
  <si>
    <t>Associated Companies</t>
  </si>
  <si>
    <t>Share of post-acquisition profit</t>
  </si>
  <si>
    <t>1.</t>
  </si>
  <si>
    <t>BIG Oil &amp; Gas Sdn Bhd (30%)</t>
  </si>
  <si>
    <t>For the year ended 31/12/2001</t>
  </si>
  <si>
    <t>Share of loss = 30% x RM1,070</t>
  </si>
  <si>
    <t>For the year ended 31/12/2002</t>
  </si>
  <si>
    <t>Share of loss = 30% x RM1,088</t>
  </si>
  <si>
    <t>For the year ended 31/12/2003</t>
  </si>
  <si>
    <t>Share of loss = 30% x RM21,538</t>
  </si>
  <si>
    <t>For the year ended 31/12/2004</t>
  </si>
  <si>
    <t>Share of loss = 30% x RM35,071</t>
  </si>
  <si>
    <t>2.</t>
  </si>
  <si>
    <t>BIG Samudra Sdn Bhd (30%)</t>
  </si>
  <si>
    <t>Share of loss = 30% x RM2,190</t>
  </si>
  <si>
    <t>3.</t>
  </si>
  <si>
    <t>BIG Kidurong Sdn Bhd (30%)</t>
  </si>
  <si>
    <t>Share of loss = 30% x RM2,175</t>
  </si>
  <si>
    <t>This is represented as follows:</t>
  </si>
  <si>
    <t>P/L</t>
  </si>
  <si>
    <t>Share of current year's loss</t>
  </si>
  <si>
    <t>B/S</t>
  </si>
  <si>
    <t>General reserve brought forward</t>
  </si>
  <si>
    <t>2005</t>
  </si>
  <si>
    <t>Bahtera</t>
  </si>
  <si>
    <t>BIG Bahtera Sdn Bhd</t>
  </si>
  <si>
    <t>31/12/2005</t>
  </si>
  <si>
    <t>Marine</t>
  </si>
  <si>
    <t>BIG Marine Sdn Bhd</t>
  </si>
  <si>
    <t>For the year ended 31/12/2005</t>
  </si>
  <si>
    <t>Share of loss = 30% x RM145,916</t>
  </si>
  <si>
    <t>Share of loss = 30% x RM1,532</t>
  </si>
  <si>
    <t>Share of loss = 30% x RM806</t>
  </si>
  <si>
    <t>2006</t>
  </si>
  <si>
    <t>31/12/2006</t>
  </si>
  <si>
    <t>Disclosure - December 06</t>
  </si>
  <si>
    <t>Changes in inventories of finished goods</t>
  </si>
  <si>
    <t>Inventories purchased and raw materials consumed</t>
  </si>
  <si>
    <t>Staff costs</t>
  </si>
  <si>
    <t>Depreciation of property, plant and equipment</t>
  </si>
  <si>
    <t>Amortisation of quarry development expenses</t>
  </si>
  <si>
    <t>Other operating expenses</t>
  </si>
  <si>
    <t>Dividend received</t>
  </si>
  <si>
    <t>Dividend paid</t>
  </si>
  <si>
    <t>Reserve arising on consolidation</t>
  </si>
  <si>
    <t>B. I. G. INDUSTRIES BERHAD (195285-D)</t>
  </si>
  <si>
    <t>(Incorporated in Malaysia)</t>
  </si>
  <si>
    <t>CONDENSED CONSOLIDATED INCOME STATEMENT</t>
  </si>
  <si>
    <t>For the twelve months ended 31 December 2006</t>
  </si>
  <si>
    <t>3 months ended 31 December</t>
  </si>
  <si>
    <t>12 months ended 31 December 06</t>
  </si>
  <si>
    <t>Other operating income</t>
  </si>
  <si>
    <t>Finance cost</t>
  </si>
  <si>
    <t>Share of result of associated companies</t>
  </si>
  <si>
    <t>Attributable to:</t>
  </si>
  <si>
    <t>Equity holders of the parent</t>
  </si>
  <si>
    <t>Minority interest</t>
  </si>
  <si>
    <t>Earning per share attributable to equity</t>
  </si>
  <si>
    <t>holders of the parent:</t>
  </si>
  <si>
    <t>The condensed consolidated income statement should be read in conjunction with the audited financial statement</t>
  </si>
  <si>
    <t>for the year ended 31 December 2005 and the accompanying explanatory notes attached to the interim financial</t>
  </si>
  <si>
    <t>statements</t>
  </si>
  <si>
    <t xml:space="preserve">CONDENSED CONSOLIDATED BALANCE SHEET </t>
  </si>
  <si>
    <t>31 December 2006</t>
  </si>
  <si>
    <t>31 December 2005</t>
  </si>
  <si>
    <t>RM' 000</t>
  </si>
  <si>
    <t>ASSETS</t>
  </si>
  <si>
    <t>Non-current assets</t>
  </si>
  <si>
    <t>Property,plant and equipment</t>
  </si>
  <si>
    <t>Other investments</t>
  </si>
  <si>
    <t>Current assets</t>
  </si>
  <si>
    <t>Inventories</t>
  </si>
  <si>
    <t>Property development costs</t>
  </si>
  <si>
    <t>Other receivables, deposits and prepayments</t>
  </si>
  <si>
    <t>Amount due from related companies</t>
  </si>
  <si>
    <t>Fixed deposits with licensed banks</t>
  </si>
  <si>
    <t>TOTAL ASSETS</t>
  </si>
  <si>
    <t>EQUITY AND LIABILITIES</t>
  </si>
  <si>
    <t>Equity attributable to equity holders of the parent</t>
  </si>
  <si>
    <t>Other reserves</t>
  </si>
  <si>
    <t>Revenue reserve</t>
  </si>
  <si>
    <t>Total equity</t>
  </si>
  <si>
    <t>Non-current liabilities</t>
  </si>
  <si>
    <t>Lease payables</t>
  </si>
  <si>
    <t>Deferred taxation</t>
  </si>
  <si>
    <t>Current liabilities</t>
  </si>
  <si>
    <t>Trade payables</t>
  </si>
  <si>
    <t>Amount due to related companies</t>
  </si>
  <si>
    <t>Tax payable</t>
  </si>
  <si>
    <t>Total liabilities</t>
  </si>
  <si>
    <t>TOTAL EQUITY AND LIABILITIES</t>
  </si>
  <si>
    <t>Net assets per share attributable to ordinary equity holders of the parent (RM)</t>
  </si>
  <si>
    <t>The condensed consolidated balance sheet should be read in conjunction with the audited financial statement</t>
  </si>
  <si>
    <t>CONDENSED CONSOLIDATED STATEMENT OF CHANGES IN EQUITY</t>
  </si>
  <si>
    <t>|-------------</t>
  </si>
  <si>
    <t>Attributable to Equity Holders of Parent--------------|</t>
  </si>
  <si>
    <t>Total Equity</t>
  </si>
  <si>
    <t>|-------Non-distributable--------------|</t>
  </si>
  <si>
    <t>Distributable</t>
  </si>
  <si>
    <t>Share Capital</t>
  </si>
  <si>
    <t>Share Premium</t>
  </si>
  <si>
    <t>Revenue Reserve</t>
  </si>
  <si>
    <t>At 1 January 2006</t>
  </si>
  <si>
    <t>As previously stated</t>
  </si>
  <si>
    <t>Adjustment - Effect of adopting FRS 3</t>
  </si>
  <si>
    <t>As restated</t>
  </si>
  <si>
    <t>Net profit for the 12 months</t>
  </si>
  <si>
    <t>At 31 December 2006</t>
  </si>
  <si>
    <t>At 1 January 2005</t>
  </si>
  <si>
    <t>Adjustment - Effect of adopting FRS 101</t>
  </si>
  <si>
    <t>Issue of share capital</t>
  </si>
  <si>
    <t>Goodwill arising from additional interest in subsidiary company</t>
  </si>
  <si>
    <t>At 31 December 2005</t>
  </si>
  <si>
    <t xml:space="preserve">The condensed consolidated statement of changes in equity should be read in conjunction with the audited financial </t>
  </si>
  <si>
    <t>statement for the year ended 31 December 2005 and the accompanying explanatory notes attached to the interim financial</t>
  </si>
  <si>
    <t>CONDENSED CONSOLIDATED CASH FLOW STATEMENT</t>
  </si>
  <si>
    <t>Cash flows from operating activities</t>
  </si>
  <si>
    <t>Operating profit before taxation</t>
  </si>
  <si>
    <t>Adjustments for :</t>
  </si>
  <si>
    <t>Amortisation of quarry development expenditure</t>
  </si>
  <si>
    <t>Bad debts written off</t>
  </si>
  <si>
    <t>(Gain)/loss on disposal of property, plant &amp; equipment</t>
  </si>
  <si>
    <t>Gain on foreign exchange</t>
  </si>
  <si>
    <t>Interest expenses</t>
  </si>
  <si>
    <t>Inventories written off</t>
  </si>
  <si>
    <t>Property, plant &amp; equipment written off</t>
  </si>
  <si>
    <t>Provision for diminuition in value</t>
  </si>
  <si>
    <t>Provision for doubtful debts</t>
  </si>
  <si>
    <t>Share of loss in associated company</t>
  </si>
  <si>
    <t>Realised loss on disposal of quoted shares</t>
  </si>
  <si>
    <t>Operating profit before working capital changes</t>
  </si>
  <si>
    <t>Changes in working capital:</t>
  </si>
  <si>
    <t>Receivables</t>
  </si>
  <si>
    <t>Payables</t>
  </si>
  <si>
    <t>Cash generated from/(used in) operations</t>
  </si>
  <si>
    <t>Interest paid</t>
  </si>
  <si>
    <t>Interest received</t>
  </si>
  <si>
    <t>Realisd exchange gain</t>
  </si>
  <si>
    <t>Taxation paid net of refund</t>
  </si>
  <si>
    <t>Net cash generated from / (used in) operating activities</t>
  </si>
  <si>
    <t>Cash flows from investing activities</t>
  </si>
  <si>
    <t>Acquisition of property, plant &amp; equipment</t>
  </si>
  <si>
    <t>Acquisition of shares in subsidiary companies</t>
  </si>
  <si>
    <t>Acquisition of unquoted investments</t>
  </si>
  <si>
    <t>Addition to quarry development expenditure</t>
  </si>
  <si>
    <t>Proceeds from disposal of property, plant &amp; equipment</t>
  </si>
  <si>
    <t>Acquisition in quoted shares</t>
  </si>
  <si>
    <t>Proceeds from disposal of quoted shares</t>
  </si>
  <si>
    <t>Net cash used in investing activities</t>
  </si>
  <si>
    <t>Cash flows from financing activities</t>
  </si>
  <si>
    <t>Proceeds from issuance of shares, net</t>
  </si>
  <si>
    <t>Decrease in bank borrowings</t>
  </si>
  <si>
    <t>Dividends paid</t>
  </si>
  <si>
    <t>Net cash used in financing activities</t>
  </si>
  <si>
    <t>Net decrease in cash and cash equivalents</t>
  </si>
  <si>
    <t>Cash and cash equivalents at beginning of period</t>
  </si>
  <si>
    <t>Cash and cash equivalents at end of period</t>
  </si>
  <si>
    <t>Cash and cash equivalents comprise:</t>
  </si>
  <si>
    <t xml:space="preserve">The condensed consolidated cash flow statement should be read in conjunction with the audited financial </t>
  </si>
  <si>
    <t xml:space="preserve">statement for the year ended 31 December 2005 and the accompanying explanatory notes attached to the interim </t>
  </si>
  <si>
    <t>financial statements</t>
  </si>
  <si>
    <t>Investment in Associated Companies</t>
  </si>
  <si>
    <t>Purchase of additional interest in subsidiary company</t>
  </si>
  <si>
    <t>Prior year adjustment</t>
  </si>
  <si>
    <t>Net of lease obtained &amp; repayment of lease payables</t>
  </si>
  <si>
    <t>INDIVIDUAL  QUARTER</t>
  </si>
  <si>
    <t>CUMMULATIVE  QUARTER</t>
  </si>
  <si>
    <t>Preceeding</t>
  </si>
  <si>
    <t>Year</t>
  </si>
  <si>
    <t>Current Year</t>
  </si>
  <si>
    <t>To Date</t>
  </si>
  <si>
    <t>Proposed/Declared dividend per share (sen)</t>
  </si>
  <si>
    <t>As at end of Current Quarter</t>
  </si>
  <si>
    <t>As at Preceding Financial Year End</t>
  </si>
  <si>
    <t>ADDITIONAL  INFORMATION</t>
  </si>
  <si>
    <t>Gross Interest Income</t>
  </si>
  <si>
    <t>Gross Interest expenses</t>
  </si>
  <si>
    <t>Basic (loss)/earnings per ordinary share (sen)</t>
  </si>
  <si>
    <t>Diluted (loss)/earnings per ordinary share (sen)</t>
  </si>
  <si>
    <t>Net (loss)/profit for the period</t>
  </si>
  <si>
    <t>(Loss)/profit before taxation</t>
  </si>
  <si>
    <t>Net loss/(profit) for the period</t>
  </si>
  <si>
    <t>Net (loss)/profit attributable to ordinary equity holders of the parent</t>
  </si>
  <si>
    <t>Basic (loss)/earnings per share (sen)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</si>
</sst>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  <numFmt numFmtId="172" formatCode="0.0%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000000_);_(* \(#,##0.0000000\);_(* &quot;-&quot;??_);_(@_)"/>
    <numFmt numFmtId="178" formatCode="_(* #,##0.00000000_);_(* \(#,##0.00000000\);_(* &quot;-&quot;??_);_(@_)"/>
    <numFmt numFmtId="179" formatCode="0_);\(0\)"/>
    <numFmt numFmtId="180" formatCode="0.0"/>
    <numFmt numFmtId="181" formatCode="0.000"/>
    <numFmt numFmtId="182" formatCode="0.000%"/>
  </numFmts>
  <fonts count="21">
    <font>
      <sz val="10"/>
      <name val="Arial"/>
      <family val="0"/>
    </font>
    <font>
      <sz val="10"/>
      <name val="Century Gothic"/>
      <family val="2"/>
    </font>
    <font>
      <b/>
      <i/>
      <sz val="13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entury Gothic"/>
      <family val="2"/>
    </font>
    <font>
      <u val="single"/>
      <sz val="12"/>
      <name val="Century Gothic"/>
      <family val="2"/>
    </font>
    <font>
      <b/>
      <sz val="12"/>
      <color indexed="10"/>
      <name val="Century Gothic"/>
      <family val="2"/>
    </font>
    <font>
      <b/>
      <sz val="12"/>
      <color indexed="14"/>
      <name val="Century Gothic"/>
      <family val="2"/>
    </font>
    <font>
      <sz val="11"/>
      <name val="Book Antiqua"/>
      <family val="1"/>
    </font>
    <font>
      <b/>
      <sz val="11"/>
      <name val="Book Antiqua"/>
      <family val="1"/>
    </font>
    <font>
      <sz val="8"/>
      <name val="Arial"/>
      <family val="0"/>
    </font>
    <font>
      <b/>
      <sz val="13"/>
      <name val="Book Antiqua"/>
      <family val="1"/>
    </font>
    <font>
      <sz val="13"/>
      <name val="Book Antiqua"/>
      <family val="1"/>
    </font>
    <font>
      <sz val="12"/>
      <name val="Book Antiqua"/>
      <family val="1"/>
    </font>
    <font>
      <sz val="10"/>
      <name val="Book Antiqua"/>
      <family val="1"/>
    </font>
    <font>
      <sz val="13"/>
      <name val="Arial"/>
      <family val="0"/>
    </font>
    <font>
      <b/>
      <sz val="1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170" fontId="1" fillId="0" borderId="0" xfId="15" applyNumberFormat="1" applyFont="1" applyAlignment="1">
      <alignment/>
    </xf>
    <xf numFmtId="170" fontId="1" fillId="0" borderId="0" xfId="15" applyNumberFormat="1" applyFont="1" applyBorder="1" applyAlignment="1">
      <alignment/>
    </xf>
    <xf numFmtId="170" fontId="1" fillId="0" borderId="1" xfId="15" applyNumberFormat="1" applyFont="1" applyBorder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Fill="1" applyAlignment="1">
      <alignment/>
    </xf>
    <xf numFmtId="43" fontId="4" fillId="0" borderId="0" xfId="15" applyFont="1" applyFill="1" applyAlignment="1">
      <alignment/>
    </xf>
    <xf numFmtId="43" fontId="4" fillId="0" borderId="0" xfId="15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 horizontal="center"/>
    </xf>
    <xf numFmtId="43" fontId="4" fillId="0" borderId="2" xfId="15" applyFont="1" applyFill="1" applyBorder="1" applyAlignment="1">
      <alignment horizontal="center"/>
    </xf>
    <xf numFmtId="43" fontId="4" fillId="0" borderId="0" xfId="15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/>
    </xf>
    <xf numFmtId="43" fontId="5" fillId="0" borderId="4" xfId="15" applyFont="1" applyFill="1" applyBorder="1" applyAlignment="1">
      <alignment horizontal="center"/>
    </xf>
    <xf numFmtId="43" fontId="5" fillId="0" borderId="3" xfId="15" applyFont="1" applyFill="1" applyBorder="1" applyAlignment="1">
      <alignment horizontal="center"/>
    </xf>
    <xf numFmtId="43" fontId="5" fillId="0" borderId="0" xfId="15" applyFont="1" applyFill="1" applyAlignment="1">
      <alignment horizontal="center"/>
    </xf>
    <xf numFmtId="0" fontId="4" fillId="0" borderId="5" xfId="0" applyFont="1" applyFill="1" applyBorder="1" applyAlignment="1">
      <alignment/>
    </xf>
    <xf numFmtId="43" fontId="4" fillId="0" borderId="6" xfId="15" applyFont="1" applyFill="1" applyBorder="1" applyAlignment="1">
      <alignment/>
    </xf>
    <xf numFmtId="43" fontId="4" fillId="0" borderId="5" xfId="15" applyFont="1" applyFill="1" applyBorder="1" applyAlignment="1">
      <alignment/>
    </xf>
    <xf numFmtId="43" fontId="4" fillId="0" borderId="7" xfId="15" applyFont="1" applyFill="1" applyBorder="1" applyAlignment="1">
      <alignment/>
    </xf>
    <xf numFmtId="43" fontId="4" fillId="0" borderId="0" xfId="15" applyFont="1" applyFill="1" applyBorder="1" applyAlignment="1">
      <alignment/>
    </xf>
    <xf numFmtId="0" fontId="4" fillId="0" borderId="8" xfId="0" applyFont="1" applyFill="1" applyBorder="1" applyAlignment="1">
      <alignment/>
    </xf>
    <xf numFmtId="43" fontId="4" fillId="0" borderId="9" xfId="15" applyFont="1" applyFill="1" applyBorder="1" applyAlignment="1">
      <alignment/>
    </xf>
    <xf numFmtId="43" fontId="4" fillId="0" borderId="8" xfId="15" applyFont="1" applyFill="1" applyBorder="1" applyAlignment="1">
      <alignment/>
    </xf>
    <xf numFmtId="43" fontId="4" fillId="0" borderId="10" xfId="15" applyFont="1" applyFill="1" applyBorder="1" applyAlignment="1">
      <alignment/>
    </xf>
    <xf numFmtId="43" fontId="4" fillId="0" borderId="1" xfId="15" applyFont="1" applyFill="1" applyBorder="1" applyAlignment="1">
      <alignment/>
    </xf>
    <xf numFmtId="0" fontId="4" fillId="0" borderId="2" xfId="0" applyFont="1" applyFill="1" applyBorder="1" applyAlignment="1">
      <alignment/>
    </xf>
    <xf numFmtId="43" fontId="4" fillId="0" borderId="2" xfId="15" applyFont="1" applyFill="1" applyBorder="1" applyAlignment="1">
      <alignment/>
    </xf>
    <xf numFmtId="43" fontId="4" fillId="0" borderId="11" xfId="15" applyFont="1" applyFill="1" applyBorder="1" applyAlignment="1">
      <alignment/>
    </xf>
    <xf numFmtId="43" fontId="4" fillId="0" borderId="12" xfId="15" applyFont="1" applyFill="1" applyBorder="1" applyAlignment="1">
      <alignment horizontal="center"/>
    </xf>
    <xf numFmtId="43" fontId="4" fillId="0" borderId="0" xfId="15" applyFont="1" applyFill="1" applyBorder="1" applyAlignment="1">
      <alignment horizontal="center"/>
    </xf>
    <xf numFmtId="43" fontId="4" fillId="0" borderId="0" xfId="15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5" fillId="0" borderId="5" xfId="15" applyFont="1" applyFill="1" applyBorder="1" applyAlignment="1">
      <alignment horizontal="center"/>
    </xf>
    <xf numFmtId="43" fontId="5" fillId="0" borderId="0" xfId="15" applyFont="1" applyFill="1" applyBorder="1" applyAlignment="1">
      <alignment horizontal="center"/>
    </xf>
    <xf numFmtId="43" fontId="5" fillId="0" borderId="0" xfId="15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3" fontId="4" fillId="0" borderId="0" xfId="15" applyNumberFormat="1" applyFont="1" applyFill="1" applyBorder="1" applyAlignment="1">
      <alignment/>
    </xf>
    <xf numFmtId="43" fontId="4" fillId="0" borderId="12" xfId="15" applyFont="1" applyFill="1" applyBorder="1" applyAlignment="1">
      <alignment/>
    </xf>
    <xf numFmtId="43" fontId="4" fillId="0" borderId="7" xfId="15" applyFont="1" applyFill="1" applyBorder="1" applyAlignment="1">
      <alignment horizontal="center"/>
    </xf>
    <xf numFmtId="43" fontId="5" fillId="0" borderId="7" xfId="15" applyFont="1" applyFill="1" applyBorder="1" applyAlignment="1">
      <alignment horizontal="center"/>
    </xf>
    <xf numFmtId="0" fontId="8" fillId="0" borderId="0" xfId="0" applyFont="1" applyAlignment="1">
      <alignment/>
    </xf>
    <xf numFmtId="37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170" fontId="10" fillId="0" borderId="0" xfId="0" applyNumberFormat="1" applyFont="1" applyAlignment="1">
      <alignment/>
    </xf>
    <xf numFmtId="170" fontId="8" fillId="0" borderId="0" xfId="15" applyNumberFormat="1" applyFont="1" applyAlignment="1">
      <alignment/>
    </xf>
    <xf numFmtId="170" fontId="8" fillId="0" borderId="13" xfId="15" applyNumberFormat="1" applyFont="1" applyBorder="1" applyAlignment="1">
      <alignment/>
    </xf>
    <xf numFmtId="170" fontId="10" fillId="0" borderId="13" xfId="0" applyNumberFormat="1" applyFont="1" applyBorder="1" applyAlignment="1">
      <alignment/>
    </xf>
    <xf numFmtId="170" fontId="8" fillId="0" borderId="13" xfId="0" applyNumberFormat="1" applyFont="1" applyBorder="1" applyAlignment="1">
      <alignment/>
    </xf>
    <xf numFmtId="43" fontId="4" fillId="0" borderId="2" xfId="15" applyNumberFormat="1" applyFont="1" applyFill="1" applyBorder="1" applyAlignment="1">
      <alignment horizontal="center"/>
    </xf>
    <xf numFmtId="43" fontId="5" fillId="0" borderId="3" xfId="15" applyNumberFormat="1" applyFont="1" applyFill="1" applyBorder="1" applyAlignment="1">
      <alignment horizontal="center"/>
    </xf>
    <xf numFmtId="43" fontId="4" fillId="0" borderId="5" xfId="15" applyNumberFormat="1" applyFont="1" applyFill="1" applyBorder="1" applyAlignment="1">
      <alignment/>
    </xf>
    <xf numFmtId="43" fontId="4" fillId="0" borderId="8" xfId="15" applyNumberFormat="1" applyFont="1" applyFill="1" applyBorder="1" applyAlignment="1">
      <alignment/>
    </xf>
    <xf numFmtId="43" fontId="4" fillId="0" borderId="2" xfId="15" applyNumberFormat="1" applyFont="1" applyFill="1" applyBorder="1" applyAlignment="1">
      <alignment/>
    </xf>
    <xf numFmtId="0" fontId="3" fillId="2" borderId="0" xfId="0" applyFont="1" applyFill="1" applyAlignment="1">
      <alignment/>
    </xf>
    <xf numFmtId="43" fontId="5" fillId="0" borderId="14" xfId="15" applyFont="1" applyFill="1" applyBorder="1" applyAlignment="1">
      <alignment horizontal="center"/>
    </xf>
    <xf numFmtId="170" fontId="11" fillId="0" borderId="0" xfId="0" applyNumberFormat="1" applyFont="1" applyAlignment="1">
      <alignment/>
    </xf>
    <xf numFmtId="170" fontId="11" fillId="0" borderId="13" xfId="0" applyNumberFormat="1" applyFont="1" applyBorder="1" applyAlignment="1">
      <alignment/>
    </xf>
    <xf numFmtId="0" fontId="15" fillId="0" borderId="0" xfId="0" applyFont="1" applyAlignment="1">
      <alignment horizontal="left"/>
    </xf>
    <xf numFmtId="170" fontId="15" fillId="0" borderId="0" xfId="15" applyNumberFormat="1" applyFont="1" applyAlignment="1">
      <alignment horizontal="left"/>
    </xf>
    <xf numFmtId="0" fontId="16" fillId="0" borderId="0" xfId="0" applyFont="1" applyAlignment="1">
      <alignment horizontal="left"/>
    </xf>
    <xf numFmtId="170" fontId="16" fillId="0" borderId="0" xfId="15" applyNumberFormat="1" applyFont="1" applyAlignment="1">
      <alignment/>
    </xf>
    <xf numFmtId="0" fontId="16" fillId="0" borderId="0" xfId="0" applyFont="1" applyAlignment="1">
      <alignment/>
    </xf>
    <xf numFmtId="170" fontId="16" fillId="0" borderId="0" xfId="15" applyNumberFormat="1" applyFont="1" applyAlignment="1" quotePrefix="1">
      <alignment horizontal="centerContinuous"/>
    </xf>
    <xf numFmtId="170" fontId="16" fillId="0" borderId="0" xfId="15" applyNumberFormat="1" applyFont="1" applyAlignment="1">
      <alignment horizontal="centerContinuous"/>
    </xf>
    <xf numFmtId="170" fontId="16" fillId="0" borderId="0" xfId="15" applyNumberFormat="1" applyFont="1" applyAlignment="1" quotePrefix="1">
      <alignment horizontal="center"/>
    </xf>
    <xf numFmtId="170" fontId="16" fillId="0" borderId="0" xfId="15" applyNumberFormat="1" applyFont="1" applyAlignment="1">
      <alignment horizontal="center"/>
    </xf>
    <xf numFmtId="170" fontId="16" fillId="0" borderId="15" xfId="15" applyNumberFormat="1" applyFont="1" applyBorder="1" applyAlignment="1">
      <alignment horizontal="center"/>
    </xf>
    <xf numFmtId="170" fontId="16" fillId="0" borderId="0" xfId="15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wrapText="1"/>
    </xf>
    <xf numFmtId="170" fontId="16" fillId="0" borderId="0" xfId="15" applyNumberFormat="1" applyFont="1" applyBorder="1" applyAlignment="1">
      <alignment/>
    </xf>
    <xf numFmtId="170" fontId="16" fillId="0" borderId="1" xfId="15" applyNumberFormat="1" applyFont="1" applyBorder="1" applyAlignment="1">
      <alignment/>
    </xf>
    <xf numFmtId="170" fontId="16" fillId="0" borderId="16" xfId="15" applyNumberFormat="1" applyFont="1" applyBorder="1" applyAlignment="1">
      <alignment/>
    </xf>
    <xf numFmtId="43" fontId="16" fillId="0" borderId="17" xfId="15" applyFont="1" applyBorder="1" applyAlignment="1">
      <alignment/>
    </xf>
    <xf numFmtId="43" fontId="16" fillId="0" borderId="17" xfId="15" applyNumberFormat="1" applyFont="1" applyBorder="1" applyAlignment="1">
      <alignment/>
    </xf>
    <xf numFmtId="0" fontId="17" fillId="0" borderId="0" xfId="0" applyFont="1" applyAlignment="1">
      <alignment/>
    </xf>
    <xf numFmtId="170" fontId="17" fillId="0" borderId="0" xfId="15" applyNumberFormat="1" applyFont="1" applyAlignment="1">
      <alignment/>
    </xf>
    <xf numFmtId="170" fontId="12" fillId="0" borderId="0" xfId="15" applyNumberFormat="1" applyFont="1" applyAlignment="1">
      <alignment/>
    </xf>
    <xf numFmtId="0" fontId="16" fillId="0" borderId="0" xfId="0" applyFont="1" applyAlignment="1" quotePrefix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170" fontId="16" fillId="0" borderId="3" xfId="15" applyNumberFormat="1" applyFont="1" applyBorder="1" applyAlignment="1">
      <alignment/>
    </xf>
    <xf numFmtId="170" fontId="16" fillId="0" borderId="5" xfId="15" applyNumberFormat="1" applyFont="1" applyBorder="1" applyAlignment="1">
      <alignment/>
    </xf>
    <xf numFmtId="170" fontId="16" fillId="0" borderId="2" xfId="0" applyNumberFormat="1" applyFont="1" applyBorder="1" applyAlignment="1">
      <alignment/>
    </xf>
    <xf numFmtId="170" fontId="16" fillId="0" borderId="2" xfId="15" applyNumberFormat="1" applyFont="1" applyBorder="1" applyAlignment="1">
      <alignment/>
    </xf>
    <xf numFmtId="170" fontId="16" fillId="0" borderId="11" xfId="15" applyNumberFormat="1" applyFont="1" applyBorder="1" applyAlignment="1">
      <alignment/>
    </xf>
    <xf numFmtId="0" fontId="15" fillId="0" borderId="0" xfId="0" applyFont="1" applyAlignment="1">
      <alignment wrapText="1"/>
    </xf>
    <xf numFmtId="170" fontId="16" fillId="0" borderId="8" xfId="15" applyNumberFormat="1" applyFont="1" applyBorder="1" applyAlignment="1">
      <alignment/>
    </xf>
    <xf numFmtId="170" fontId="16" fillId="0" borderId="10" xfId="15" applyNumberFormat="1" applyFont="1" applyBorder="1" applyAlignment="1">
      <alignment/>
    </xf>
    <xf numFmtId="170" fontId="15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2" fontId="16" fillId="0" borderId="0" xfId="15" applyNumberFormat="1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0" fontId="15" fillId="0" borderId="0" xfId="15" applyNumberFormat="1" applyFont="1" applyAlignment="1">
      <alignment horizontal="center"/>
    </xf>
    <xf numFmtId="170" fontId="15" fillId="0" borderId="0" xfId="15" applyNumberFormat="1" applyFont="1" applyAlignment="1">
      <alignment/>
    </xf>
    <xf numFmtId="0" fontId="15" fillId="0" borderId="0" xfId="0" applyFont="1" applyAlignment="1">
      <alignment horizontal="center" wrapText="1"/>
    </xf>
    <xf numFmtId="170" fontId="15" fillId="0" borderId="0" xfId="15" applyNumberFormat="1" applyFont="1" applyAlignment="1">
      <alignment horizontal="centerContinuous"/>
    </xf>
    <xf numFmtId="170" fontId="15" fillId="0" borderId="0" xfId="15" applyNumberFormat="1" applyFont="1" applyAlignment="1">
      <alignment/>
    </xf>
    <xf numFmtId="0" fontId="18" fillId="0" borderId="0" xfId="0" applyFont="1" applyAlignment="1">
      <alignment horizontal="center"/>
    </xf>
    <xf numFmtId="170" fontId="15" fillId="0" borderId="0" xfId="15" applyNumberFormat="1" applyFont="1" applyAlignment="1">
      <alignment horizontal="center" wrapText="1"/>
    </xf>
    <xf numFmtId="170" fontId="18" fillId="0" borderId="0" xfId="0" applyNumberFormat="1" applyFont="1" applyAlignment="1">
      <alignment horizontal="center"/>
    </xf>
    <xf numFmtId="170" fontId="16" fillId="0" borderId="0" xfId="0" applyNumberFormat="1" applyFont="1" applyAlignment="1">
      <alignment horizontal="center"/>
    </xf>
    <xf numFmtId="170" fontId="16" fillId="0" borderId="1" xfId="0" applyNumberFormat="1" applyFont="1" applyBorder="1" applyAlignment="1">
      <alignment horizontal="center"/>
    </xf>
    <xf numFmtId="43" fontId="16" fillId="0" borderId="0" xfId="15" applyFont="1" applyAlignment="1">
      <alignment horizontal="center"/>
    </xf>
    <xf numFmtId="170" fontId="16" fillId="0" borderId="1" xfId="15" applyNumberFormat="1" applyFont="1" applyBorder="1" applyAlignment="1">
      <alignment horizontal="center"/>
    </xf>
    <xf numFmtId="0" fontId="18" fillId="0" borderId="0" xfId="0" applyFont="1" applyAlignment="1">
      <alignment/>
    </xf>
    <xf numFmtId="170" fontId="18" fillId="0" borderId="0" xfId="15" applyNumberFormat="1" applyFont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70" fontId="12" fillId="0" borderId="0" xfId="15" applyNumberFormat="1" applyFont="1" applyAlignment="1">
      <alignment horizontal="left"/>
    </xf>
    <xf numFmtId="170" fontId="16" fillId="0" borderId="0" xfId="15" applyNumberFormat="1" applyFont="1" applyAlignment="1" quotePrefix="1">
      <alignment horizontal="center" wrapText="1"/>
    </xf>
    <xf numFmtId="170" fontId="16" fillId="0" borderId="0" xfId="15" applyNumberFormat="1" applyFont="1" applyFill="1" applyAlignment="1">
      <alignment/>
    </xf>
    <xf numFmtId="170" fontId="16" fillId="0" borderId="1" xfId="15" applyNumberFormat="1" applyFont="1" applyFill="1" applyBorder="1" applyAlignment="1">
      <alignment/>
    </xf>
    <xf numFmtId="170" fontId="16" fillId="0" borderId="18" xfId="15" applyNumberFormat="1" applyFont="1" applyFill="1" applyBorder="1" applyAlignment="1">
      <alignment/>
    </xf>
    <xf numFmtId="170" fontId="16" fillId="0" borderId="18" xfId="15" applyNumberFormat="1" applyFont="1" applyBorder="1" applyAlignment="1">
      <alignment/>
    </xf>
    <xf numFmtId="0" fontId="16" fillId="0" borderId="0" xfId="0" applyFont="1" applyFill="1" applyAlignment="1">
      <alignment/>
    </xf>
    <xf numFmtId="170" fontId="16" fillId="0" borderId="16" xfId="15" applyNumberFormat="1" applyFont="1" applyFill="1" applyBorder="1" applyAlignment="1">
      <alignment/>
    </xf>
    <xf numFmtId="43" fontId="16" fillId="0" borderId="0" xfId="15" applyFont="1" applyAlignment="1">
      <alignment horizontal="right"/>
    </xf>
    <xf numFmtId="43" fontId="16" fillId="0" borderId="1" xfId="15" applyFont="1" applyBorder="1" applyAlignment="1">
      <alignment horizontal="center"/>
    </xf>
    <xf numFmtId="170" fontId="16" fillId="0" borderId="0" xfId="0" applyNumberFormat="1" applyFont="1" applyAlignment="1">
      <alignment/>
    </xf>
    <xf numFmtId="170" fontId="16" fillId="3" borderId="0" xfId="0" applyNumberFormat="1" applyFont="1" applyFill="1" applyAlignment="1">
      <alignment/>
    </xf>
    <xf numFmtId="0" fontId="19" fillId="0" borderId="3" xfId="0" applyFont="1" applyBorder="1" applyAlignment="1">
      <alignment/>
    </xf>
    <xf numFmtId="0" fontId="19" fillId="0" borderId="5" xfId="0" applyFont="1" applyBorder="1" applyAlignment="1">
      <alignment/>
    </xf>
    <xf numFmtId="170" fontId="20" fillId="0" borderId="14" xfId="15" applyNumberFormat="1" applyFont="1" applyBorder="1" applyAlignment="1">
      <alignment/>
    </xf>
    <xf numFmtId="170" fontId="20" fillId="0" borderId="3" xfId="15" applyNumberFormat="1" applyFont="1" applyBorder="1" applyAlignment="1">
      <alignment horizontal="center"/>
    </xf>
    <xf numFmtId="170" fontId="20" fillId="0" borderId="7" xfId="15" applyNumberFormat="1" applyFont="1" applyBorder="1" applyAlignment="1">
      <alignment/>
    </xf>
    <xf numFmtId="170" fontId="20" fillId="0" borderId="5" xfId="15" applyNumberFormat="1" applyFont="1" applyBorder="1" applyAlignment="1">
      <alignment horizontal="center"/>
    </xf>
    <xf numFmtId="170" fontId="20" fillId="0" borderId="7" xfId="15" applyNumberFormat="1" applyFont="1" applyBorder="1" applyAlignment="1">
      <alignment horizontal="center"/>
    </xf>
    <xf numFmtId="0" fontId="19" fillId="0" borderId="8" xfId="0" applyFont="1" applyBorder="1" applyAlignment="1">
      <alignment/>
    </xf>
    <xf numFmtId="170" fontId="20" fillId="0" borderId="10" xfId="15" applyNumberFormat="1" applyFont="1" applyBorder="1" applyAlignment="1">
      <alignment horizontal="center"/>
    </xf>
    <xf numFmtId="170" fontId="20" fillId="0" borderId="8" xfId="15" applyNumberFormat="1" applyFont="1" applyBorder="1" applyAlignment="1">
      <alignment horizontal="center"/>
    </xf>
    <xf numFmtId="170" fontId="19" fillId="0" borderId="3" xfId="15" applyNumberFormat="1" applyFont="1" applyBorder="1" applyAlignment="1">
      <alignment/>
    </xf>
    <xf numFmtId="170" fontId="19" fillId="0" borderId="5" xfId="15" applyNumberFormat="1" applyFont="1" applyBorder="1" applyAlignment="1">
      <alignment/>
    </xf>
    <xf numFmtId="0" fontId="19" fillId="0" borderId="5" xfId="0" applyFont="1" applyBorder="1" applyAlignment="1">
      <alignment wrapText="1"/>
    </xf>
    <xf numFmtId="43" fontId="19" fillId="0" borderId="5" xfId="15" applyNumberFormat="1" applyFont="1" applyBorder="1" applyAlignment="1">
      <alignment horizontal="center"/>
    </xf>
    <xf numFmtId="43" fontId="19" fillId="0" borderId="5" xfId="15" applyNumberFormat="1" applyFont="1" applyBorder="1" applyAlignment="1">
      <alignment/>
    </xf>
    <xf numFmtId="170" fontId="19" fillId="0" borderId="5" xfId="15" applyNumberFormat="1" applyFont="1" applyBorder="1" applyAlignment="1">
      <alignment horizontal="center"/>
    </xf>
    <xf numFmtId="170" fontId="19" fillId="0" borderId="8" xfId="15" applyNumberFormat="1" applyFont="1" applyBorder="1" applyAlignment="1">
      <alignment/>
    </xf>
    <xf numFmtId="170" fontId="0" fillId="0" borderId="0" xfId="15" applyNumberFormat="1" applyAlignment="1">
      <alignment/>
    </xf>
    <xf numFmtId="0" fontId="19" fillId="0" borderId="2" xfId="0" applyFont="1" applyBorder="1" applyAlignment="1">
      <alignment/>
    </xf>
    <xf numFmtId="0" fontId="19" fillId="0" borderId="7" xfId="0" applyFont="1" applyBorder="1" applyAlignment="1">
      <alignment/>
    </xf>
    <xf numFmtId="170" fontId="19" fillId="0" borderId="14" xfId="15" applyNumberFormat="1" applyFont="1" applyBorder="1" applyAlignment="1">
      <alignment/>
    </xf>
    <xf numFmtId="170" fontId="19" fillId="0" borderId="4" xfId="15" applyNumberFormat="1" applyFont="1" applyBorder="1" applyAlignment="1">
      <alignment/>
    </xf>
    <xf numFmtId="170" fontId="19" fillId="0" borderId="14" xfId="15" applyNumberFormat="1" applyFont="1" applyBorder="1" applyAlignment="1">
      <alignment horizontal="center" wrapText="1"/>
    </xf>
    <xf numFmtId="170" fontId="19" fillId="0" borderId="4" xfId="15" applyNumberFormat="1" applyFont="1" applyBorder="1" applyAlignment="1">
      <alignment horizontal="center" wrapText="1"/>
    </xf>
    <xf numFmtId="0" fontId="19" fillId="0" borderId="7" xfId="0" applyFont="1" applyBorder="1" applyAlignment="1">
      <alignment wrapText="1"/>
    </xf>
    <xf numFmtId="170" fontId="19" fillId="0" borderId="7" xfId="15" applyNumberFormat="1" applyFont="1" applyBorder="1" applyAlignment="1">
      <alignment horizontal="center"/>
    </xf>
    <xf numFmtId="43" fontId="19" fillId="0" borderId="6" xfId="15" applyNumberFormat="1" applyFont="1" applyBorder="1" applyAlignment="1">
      <alignment horizontal="center"/>
    </xf>
    <xf numFmtId="43" fontId="19" fillId="0" borderId="7" xfId="15" applyNumberFormat="1" applyFont="1" applyBorder="1" applyAlignment="1">
      <alignment/>
    </xf>
    <xf numFmtId="43" fontId="19" fillId="0" borderId="6" xfId="15" applyNumberFormat="1" applyFont="1" applyBorder="1" applyAlignment="1">
      <alignment/>
    </xf>
    <xf numFmtId="0" fontId="19" fillId="0" borderId="10" xfId="0" applyFont="1" applyBorder="1" applyAlignment="1">
      <alignment/>
    </xf>
    <xf numFmtId="170" fontId="19" fillId="0" borderId="10" xfId="15" applyNumberFormat="1" applyFont="1" applyBorder="1" applyAlignment="1">
      <alignment/>
    </xf>
    <xf numFmtId="170" fontId="19" fillId="0" borderId="9" xfId="15" applyNumberFormat="1" applyFont="1" applyBorder="1" applyAlignment="1">
      <alignment/>
    </xf>
    <xf numFmtId="0" fontId="19" fillId="0" borderId="0" xfId="0" applyFont="1" applyAlignment="1">
      <alignment/>
    </xf>
    <xf numFmtId="170" fontId="19" fillId="0" borderId="0" xfId="15" applyNumberFormat="1" applyFont="1" applyBorder="1" applyAlignment="1">
      <alignment/>
    </xf>
    <xf numFmtId="0" fontId="20" fillId="0" borderId="0" xfId="0" applyFont="1" applyAlignment="1">
      <alignment/>
    </xf>
    <xf numFmtId="170" fontId="20" fillId="0" borderId="12" xfId="15" applyNumberFormat="1" applyFont="1" applyBorder="1" applyAlignment="1">
      <alignment horizontal="center"/>
    </xf>
    <xf numFmtId="170" fontId="20" fillId="0" borderId="19" xfId="15" applyNumberFormat="1" applyFont="1" applyBorder="1" applyAlignment="1">
      <alignment horizontal="center"/>
    </xf>
    <xf numFmtId="170" fontId="20" fillId="0" borderId="12" xfId="15" applyNumberFormat="1" applyFont="1" applyBorder="1" applyAlignment="1">
      <alignment/>
    </xf>
    <xf numFmtId="170" fontId="20" fillId="0" borderId="19" xfId="15" applyNumberFormat="1" applyFont="1" applyBorder="1" applyAlignment="1">
      <alignment/>
    </xf>
    <xf numFmtId="170" fontId="20" fillId="0" borderId="12" xfId="15" applyNumberFormat="1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6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y%20Documents\BIG%20Consol\Year%202004\A5.%20Consolidated%20Financial%20Statements%202004(18.4.2005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th%20Quarter%202006\Bursa%20Malaysia%20(Final)%20-%204th%20Qtr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s"/>
      <sheetName val="Notes to F.S."/>
      <sheetName val="Balance sheet"/>
      <sheetName val="Cash Flow"/>
      <sheetName val="Sheet1"/>
      <sheetName val="Consol-adj PY 04"/>
      <sheetName val="Consol-adj CY04"/>
      <sheetName val="Associated co"/>
      <sheetName val="Changes in Equities"/>
      <sheetName val="Note5. PP&amp;E "/>
      <sheetName val="Os"/>
      <sheetName val="Note5. PP&amp;E"/>
    </sheetNames>
    <sheetDataSet>
      <sheetData sheetId="6">
        <row r="2">
          <cell r="A2" t="str">
            <v>BIG Industries Bhd</v>
          </cell>
        </row>
        <row r="3">
          <cell r="A3" t="str">
            <v>Audit for the period ended 31 December 2004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MSB"/>
      <sheetName val="PL"/>
      <sheetName val="BS"/>
      <sheetName val="Equity"/>
      <sheetName val="Cashflow"/>
    </sheetNames>
    <sheetDataSet>
      <sheetData sheetId="1">
        <row r="22">
          <cell r="F22">
            <v>2193</v>
          </cell>
        </row>
        <row r="27">
          <cell r="F27">
            <v>2685</v>
          </cell>
        </row>
        <row r="28">
          <cell r="F28">
            <v>-9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C11" sqref="C11"/>
    </sheetView>
  </sheetViews>
  <sheetFormatPr defaultColWidth="9.140625" defaultRowHeight="12.75"/>
  <cols>
    <col min="1" max="1" width="32.421875" style="0" customWidth="1"/>
    <col min="2" max="2" width="16.57421875" style="0" customWidth="1"/>
    <col min="3" max="3" width="18.7109375" style="0" customWidth="1"/>
    <col min="4" max="4" width="17.00390625" style="0" customWidth="1"/>
    <col min="5" max="5" width="19.28125" style="0" customWidth="1"/>
  </cols>
  <sheetData>
    <row r="1" spans="1:5" ht="16.5">
      <c r="A1" s="131"/>
      <c r="B1" s="166" t="s">
        <v>215</v>
      </c>
      <c r="C1" s="167"/>
      <c r="D1" s="166" t="s">
        <v>216</v>
      </c>
      <c r="E1" s="167"/>
    </row>
    <row r="2" spans="1:5" ht="16.5">
      <c r="A2" s="132"/>
      <c r="B2" s="133"/>
      <c r="C2" s="134" t="s">
        <v>217</v>
      </c>
      <c r="D2" s="135"/>
      <c r="E2" s="134" t="s">
        <v>217</v>
      </c>
    </row>
    <row r="3" spans="1:5" ht="16.5">
      <c r="A3" s="132"/>
      <c r="B3" s="135"/>
      <c r="C3" s="136" t="s">
        <v>218</v>
      </c>
      <c r="D3" s="135"/>
      <c r="E3" s="136" t="s">
        <v>218</v>
      </c>
    </row>
    <row r="4" spans="1:5" ht="16.5">
      <c r="A4" s="132"/>
      <c r="B4" s="136" t="s">
        <v>219</v>
      </c>
      <c r="C4" s="136" t="s">
        <v>27</v>
      </c>
      <c r="D4" s="137" t="s">
        <v>219</v>
      </c>
      <c r="E4" s="136" t="s">
        <v>27</v>
      </c>
    </row>
    <row r="5" spans="1:5" ht="16.5">
      <c r="A5" s="132"/>
      <c r="B5" s="137" t="s">
        <v>26</v>
      </c>
      <c r="C5" s="136" t="s">
        <v>26</v>
      </c>
      <c r="D5" s="137" t="s">
        <v>220</v>
      </c>
      <c r="E5" s="136" t="s">
        <v>26</v>
      </c>
    </row>
    <row r="6" spans="1:5" ht="16.5">
      <c r="A6" s="132"/>
      <c r="B6" s="137" t="s">
        <v>84</v>
      </c>
      <c r="C6" s="137" t="s">
        <v>76</v>
      </c>
      <c r="D6" s="137" t="s">
        <v>84</v>
      </c>
      <c r="E6" s="136" t="s">
        <v>76</v>
      </c>
    </row>
    <row r="7" spans="1:5" ht="16.5">
      <c r="A7" s="138"/>
      <c r="B7" s="139" t="s">
        <v>12</v>
      </c>
      <c r="C7" s="140" t="s">
        <v>12</v>
      </c>
      <c r="D7" s="139" t="s">
        <v>12</v>
      </c>
      <c r="E7" s="140" t="s">
        <v>12</v>
      </c>
    </row>
    <row r="8" spans="1:5" ht="16.5">
      <c r="A8" s="132"/>
      <c r="B8" s="141"/>
      <c r="C8" s="141"/>
      <c r="D8" s="141"/>
      <c r="E8" s="141"/>
    </row>
    <row r="9" spans="1:5" ht="16.5">
      <c r="A9" s="132" t="s">
        <v>22</v>
      </c>
      <c r="B9" s="142">
        <f>+'Bursa-PL'!B11</f>
        <v>18856</v>
      </c>
      <c r="C9" s="142">
        <f>+'Bursa-PL'!C11</f>
        <v>18482</v>
      </c>
      <c r="D9" s="142">
        <f>+'Bursa-PL'!E11</f>
        <v>74852</v>
      </c>
      <c r="E9" s="142">
        <f>+'Bursa-PL'!F11</f>
        <v>86993</v>
      </c>
    </row>
    <row r="10" spans="1:5" ht="16.5">
      <c r="A10" s="132"/>
      <c r="B10" s="142"/>
      <c r="C10" s="142"/>
      <c r="D10" s="142"/>
      <c r="E10" s="142"/>
    </row>
    <row r="11" spans="1:5" ht="16.5">
      <c r="A11" s="132" t="s">
        <v>230</v>
      </c>
      <c r="B11" s="142">
        <f>+'Bursa-PL'!B22</f>
        <v>-899</v>
      </c>
      <c r="C11" s="142">
        <f>+'Bursa-PL'!C22</f>
        <v>396</v>
      </c>
      <c r="D11" s="142">
        <f>+'Bursa-PL'!E22</f>
        <v>392</v>
      </c>
      <c r="E11" s="142">
        <f>+'Bursa-PL'!F22</f>
        <v>2193</v>
      </c>
    </row>
    <row r="12" spans="1:5" ht="16.5">
      <c r="A12" s="132"/>
      <c r="B12" s="142"/>
      <c r="C12" s="142"/>
      <c r="D12" s="142"/>
      <c r="E12" s="142"/>
    </row>
    <row r="13" spans="1:5" ht="16.5">
      <c r="A13" s="132" t="s">
        <v>231</v>
      </c>
      <c r="B13" s="142">
        <f>+'Bursa-PL'!B24</f>
        <v>-1224</v>
      </c>
      <c r="C13" s="142">
        <f>+'Bursa-PL'!C24</f>
        <v>992</v>
      </c>
      <c r="D13" s="142">
        <f>+'Bursa-PL'!E24</f>
        <v>33</v>
      </c>
      <c r="E13" s="142">
        <f>+'Bursa-PL'!F24</f>
        <v>2676</v>
      </c>
    </row>
    <row r="14" spans="1:5" ht="16.5">
      <c r="A14" s="132"/>
      <c r="B14" s="142"/>
      <c r="C14" s="142"/>
      <c r="D14" s="142"/>
      <c r="E14" s="142"/>
    </row>
    <row r="15" spans="1:5" ht="49.5">
      <c r="A15" s="143" t="s">
        <v>232</v>
      </c>
      <c r="B15" s="142">
        <f>+'Bursa-PL'!B27</f>
        <v>-1224</v>
      </c>
      <c r="C15" s="142">
        <f>+'Bursa-PL'!C27</f>
        <v>1001</v>
      </c>
      <c r="D15" s="142">
        <f>+'Bursa-PL'!E27</f>
        <v>66</v>
      </c>
      <c r="E15" s="142">
        <f>+'Bursa-PL'!F27</f>
        <v>2685</v>
      </c>
    </row>
    <row r="16" spans="1:5" ht="16.5">
      <c r="A16" s="132"/>
      <c r="B16" s="142"/>
      <c r="C16" s="142"/>
      <c r="D16" s="142"/>
      <c r="E16" s="142"/>
    </row>
    <row r="17" spans="1:5" ht="33">
      <c r="A17" s="143" t="s">
        <v>233</v>
      </c>
      <c r="B17" s="144">
        <f>+'Bursa-PL'!B34</f>
        <v>-2.55</v>
      </c>
      <c r="C17" s="145">
        <f>+'Bursa-PL'!C34</f>
        <v>2.08</v>
      </c>
      <c r="D17" s="145">
        <f>+'Bursa-PL'!E34</f>
        <v>0.14</v>
      </c>
      <c r="E17" s="145">
        <f>+'Bursa-PL'!F34</f>
        <v>5.58</v>
      </c>
    </row>
    <row r="18" spans="1:5" ht="16.5">
      <c r="A18" s="132"/>
      <c r="B18" s="142"/>
      <c r="C18" s="142"/>
      <c r="D18" s="142"/>
      <c r="E18" s="142"/>
    </row>
    <row r="19" spans="1:5" ht="33">
      <c r="A19" s="143" t="s">
        <v>221</v>
      </c>
      <c r="B19" s="144">
        <v>0</v>
      </c>
      <c r="C19" s="146">
        <v>0</v>
      </c>
      <c r="D19" s="145">
        <v>0</v>
      </c>
      <c r="E19" s="142">
        <v>0</v>
      </c>
    </row>
    <row r="20" spans="1:5" ht="16.5">
      <c r="A20" s="138"/>
      <c r="B20" s="147"/>
      <c r="C20" s="147"/>
      <c r="D20" s="147"/>
      <c r="E20" s="147"/>
    </row>
    <row r="21" spans="2:5" ht="12.75">
      <c r="B21" s="148"/>
      <c r="C21" s="148"/>
      <c r="D21" s="148"/>
      <c r="E21" s="148"/>
    </row>
    <row r="22" spans="1:5" ht="16.5">
      <c r="A22" s="149"/>
      <c r="B22" s="168" t="s">
        <v>222</v>
      </c>
      <c r="C22" s="169"/>
      <c r="D22" s="170" t="s">
        <v>223</v>
      </c>
      <c r="E22" s="171"/>
    </row>
    <row r="23" spans="1:5" ht="16.5">
      <c r="A23" s="150"/>
      <c r="B23" s="151"/>
      <c r="C23" s="152"/>
      <c r="D23" s="153"/>
      <c r="E23" s="154"/>
    </row>
    <row r="24" spans="1:5" ht="49.5">
      <c r="A24" s="155" t="s">
        <v>141</v>
      </c>
      <c r="B24" s="156"/>
      <c r="C24" s="157">
        <f>+'Bursa-BS'!D57</f>
        <v>1.205002911087083</v>
      </c>
      <c r="D24" s="158"/>
      <c r="E24" s="159">
        <f>+'Bursa-BS'!F57</f>
        <v>1.2021334109623223</v>
      </c>
    </row>
    <row r="25" spans="1:5" ht="16.5">
      <c r="A25" s="160"/>
      <c r="B25" s="161"/>
      <c r="C25" s="162"/>
      <c r="D25" s="161"/>
      <c r="E25" s="162"/>
    </row>
    <row r="26" spans="1:5" ht="16.5">
      <c r="A26" s="163"/>
      <c r="B26" s="164"/>
      <c r="C26" s="164"/>
      <c r="D26" s="164"/>
      <c r="E26" s="164"/>
    </row>
    <row r="27" spans="1:5" ht="16.5">
      <c r="A27" s="165" t="s">
        <v>224</v>
      </c>
      <c r="B27" s="164"/>
      <c r="C27" s="164"/>
      <c r="D27" s="164"/>
      <c r="E27" s="164"/>
    </row>
    <row r="28" spans="1:5" ht="16.5">
      <c r="A28" s="163"/>
      <c r="B28" s="164"/>
      <c r="C28" s="164"/>
      <c r="D28" s="164"/>
      <c r="E28" s="164"/>
    </row>
    <row r="29" spans="1:5" ht="16.5">
      <c r="A29" s="131"/>
      <c r="B29" s="166" t="s">
        <v>215</v>
      </c>
      <c r="C29" s="167"/>
      <c r="D29" s="166" t="s">
        <v>216</v>
      </c>
      <c r="E29" s="167"/>
    </row>
    <row r="30" spans="1:5" ht="16.5">
      <c r="A30" s="132"/>
      <c r="B30" s="133"/>
      <c r="C30" s="134" t="s">
        <v>217</v>
      </c>
      <c r="D30" s="135"/>
      <c r="E30" s="134" t="s">
        <v>217</v>
      </c>
    </row>
    <row r="31" spans="1:5" ht="16.5">
      <c r="A31" s="132"/>
      <c r="B31" s="135"/>
      <c r="C31" s="136" t="s">
        <v>218</v>
      </c>
      <c r="D31" s="135"/>
      <c r="E31" s="136" t="s">
        <v>218</v>
      </c>
    </row>
    <row r="32" spans="1:5" ht="16.5">
      <c r="A32" s="132"/>
      <c r="B32" s="136" t="s">
        <v>219</v>
      </c>
      <c r="C32" s="136" t="s">
        <v>27</v>
      </c>
      <c r="D32" s="137" t="s">
        <v>219</v>
      </c>
      <c r="E32" s="136" t="s">
        <v>27</v>
      </c>
    </row>
    <row r="33" spans="1:5" ht="16.5">
      <c r="A33" s="132"/>
      <c r="B33" s="137" t="s">
        <v>26</v>
      </c>
      <c r="C33" s="136" t="s">
        <v>26</v>
      </c>
      <c r="D33" s="137" t="s">
        <v>220</v>
      </c>
      <c r="E33" s="136" t="s">
        <v>26</v>
      </c>
    </row>
    <row r="34" spans="1:5" ht="16.5">
      <c r="A34" s="132"/>
      <c r="B34" s="137" t="s">
        <v>84</v>
      </c>
      <c r="C34" s="137" t="s">
        <v>76</v>
      </c>
      <c r="D34" s="137" t="s">
        <v>84</v>
      </c>
      <c r="E34" s="136" t="s">
        <v>76</v>
      </c>
    </row>
    <row r="35" spans="1:5" ht="16.5">
      <c r="A35" s="138"/>
      <c r="B35" s="139" t="s">
        <v>12</v>
      </c>
      <c r="C35" s="140" t="s">
        <v>12</v>
      </c>
      <c r="D35" s="139" t="s">
        <v>12</v>
      </c>
      <c r="E35" s="140" t="s">
        <v>12</v>
      </c>
    </row>
    <row r="36" spans="1:5" ht="16.5">
      <c r="A36" s="132"/>
      <c r="B36" s="137"/>
      <c r="C36" s="136"/>
      <c r="D36" s="137"/>
      <c r="E36" s="136"/>
    </row>
    <row r="37" spans="1:5" ht="16.5">
      <c r="A37" s="132" t="s">
        <v>225</v>
      </c>
      <c r="B37" s="142">
        <v>367</v>
      </c>
      <c r="C37" s="142">
        <v>140</v>
      </c>
      <c r="D37" s="142">
        <v>1084</v>
      </c>
      <c r="E37" s="142">
        <v>489</v>
      </c>
    </row>
    <row r="38" spans="1:5" ht="16.5">
      <c r="A38" s="132"/>
      <c r="B38" s="142"/>
      <c r="C38" s="142"/>
      <c r="D38" s="142"/>
      <c r="E38" s="142"/>
    </row>
    <row r="39" spans="1:5" ht="16.5">
      <c r="A39" s="132" t="s">
        <v>226</v>
      </c>
      <c r="B39" s="142">
        <f>-'Bursa-PL'!B20</f>
        <v>1374</v>
      </c>
      <c r="C39" s="142">
        <f>-'Bursa-PL'!C20</f>
        <v>984</v>
      </c>
      <c r="D39" s="142">
        <f>-'Bursa-PL'!E20</f>
        <v>4986</v>
      </c>
      <c r="E39" s="142">
        <f>-'Bursa-PL'!F20</f>
        <v>4591</v>
      </c>
    </row>
    <row r="40" spans="1:5" ht="16.5">
      <c r="A40" s="138"/>
      <c r="B40" s="147"/>
      <c r="C40" s="147"/>
      <c r="D40" s="147"/>
      <c r="E40" s="147"/>
    </row>
  </sheetData>
  <mergeCells count="6">
    <mergeCell ref="B29:C29"/>
    <mergeCell ref="D29:E29"/>
    <mergeCell ref="B1:C1"/>
    <mergeCell ref="D1:E1"/>
    <mergeCell ref="B22:C22"/>
    <mergeCell ref="D22:E22"/>
  </mergeCells>
  <printOptions/>
  <pageMargins left="0.41" right="0.26" top="0.69" bottom="0.33" header="0.5" footer="0.17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C30">
      <selection activeCell="B43" sqref="B43"/>
    </sheetView>
  </sheetViews>
  <sheetFormatPr defaultColWidth="9.140625" defaultRowHeight="12.75"/>
  <cols>
    <col min="1" max="1" width="32.140625" style="0" customWidth="1"/>
    <col min="2" max="2" width="18.140625" style="0" customWidth="1"/>
    <col min="3" max="3" width="18.8515625" style="0" customWidth="1"/>
    <col min="4" max="4" width="2.8515625" style="0" customWidth="1"/>
    <col min="5" max="5" width="21.28125" style="0" customWidth="1"/>
    <col min="6" max="6" width="18.140625" style="0" customWidth="1"/>
  </cols>
  <sheetData>
    <row r="1" spans="1:6" ht="17.25">
      <c r="A1" s="172" t="s">
        <v>95</v>
      </c>
      <c r="B1" s="172"/>
      <c r="C1" s="172"/>
      <c r="D1" s="172"/>
      <c r="E1" s="172"/>
      <c r="F1" s="172"/>
    </row>
    <row r="2" spans="1:6" ht="17.25">
      <c r="A2" s="172" t="s">
        <v>96</v>
      </c>
      <c r="B2" s="172"/>
      <c r="C2" s="172"/>
      <c r="D2" s="172"/>
      <c r="E2" s="172"/>
      <c r="F2" s="172"/>
    </row>
    <row r="3" spans="1:6" ht="17.25">
      <c r="A3" s="172" t="s">
        <v>97</v>
      </c>
      <c r="B3" s="172"/>
      <c r="C3" s="172"/>
      <c r="D3" s="172"/>
      <c r="E3" s="172"/>
      <c r="F3" s="172"/>
    </row>
    <row r="4" spans="1:6" ht="17.25">
      <c r="A4" s="61" t="s">
        <v>98</v>
      </c>
      <c r="B4" s="62"/>
      <c r="C4" s="62"/>
      <c r="D4" s="62"/>
      <c r="E4" s="62"/>
      <c r="F4" s="62"/>
    </row>
    <row r="5" spans="1:6" ht="17.25">
      <c r="A5" s="63"/>
      <c r="B5" s="64"/>
      <c r="C5" s="64"/>
      <c r="D5" s="64"/>
      <c r="E5" s="64"/>
      <c r="F5" s="64"/>
    </row>
    <row r="6" spans="1:6" ht="17.25">
      <c r="A6" s="65"/>
      <c r="B6" s="66" t="s">
        <v>99</v>
      </c>
      <c r="C6" s="67"/>
      <c r="D6" s="64"/>
      <c r="E6" s="66" t="s">
        <v>100</v>
      </c>
      <c r="F6" s="67"/>
    </row>
    <row r="7" spans="1:6" ht="17.25">
      <c r="A7" s="65"/>
      <c r="B7" s="68" t="s">
        <v>83</v>
      </c>
      <c r="C7" s="68" t="s">
        <v>73</v>
      </c>
      <c r="D7" s="69"/>
      <c r="E7" s="68" t="s">
        <v>83</v>
      </c>
      <c r="F7" s="68" t="s">
        <v>73</v>
      </c>
    </row>
    <row r="8" spans="1:6" ht="18" thickBot="1">
      <c r="A8" s="65"/>
      <c r="B8" s="70" t="s">
        <v>12</v>
      </c>
      <c r="C8" s="70" t="s">
        <v>12</v>
      </c>
      <c r="D8" s="64"/>
      <c r="E8" s="70" t="s">
        <v>12</v>
      </c>
      <c r="F8" s="70" t="s">
        <v>12</v>
      </c>
    </row>
    <row r="9" spans="1:6" ht="17.25">
      <c r="A9" s="65"/>
      <c r="B9" s="71"/>
      <c r="C9" s="71"/>
      <c r="D9" s="64"/>
      <c r="E9" s="71"/>
      <c r="F9" s="71"/>
    </row>
    <row r="10" spans="1:6" ht="17.25">
      <c r="A10" s="65"/>
      <c r="B10" s="64"/>
      <c r="C10" s="64"/>
      <c r="D10" s="64"/>
      <c r="E10" s="64"/>
      <c r="F10" s="64"/>
    </row>
    <row r="11" spans="1:6" ht="17.25">
      <c r="A11" s="72" t="s">
        <v>22</v>
      </c>
      <c r="B11" s="64">
        <v>18856</v>
      </c>
      <c r="C11" s="64">
        <v>18482</v>
      </c>
      <c r="D11" s="64"/>
      <c r="E11" s="64">
        <v>74852</v>
      </c>
      <c r="F11" s="64">
        <v>86993</v>
      </c>
    </row>
    <row r="12" spans="1:6" ht="17.25">
      <c r="A12" s="72"/>
      <c r="B12" s="64"/>
      <c r="C12" s="64"/>
      <c r="D12" s="64"/>
      <c r="E12" s="64"/>
      <c r="F12" s="64"/>
    </row>
    <row r="13" spans="1:6" ht="17.25">
      <c r="A13" s="65" t="s">
        <v>101</v>
      </c>
      <c r="B13" s="64">
        <v>807</v>
      </c>
      <c r="C13" s="64">
        <v>-80</v>
      </c>
      <c r="D13" s="64"/>
      <c r="E13" s="64">
        <v>2107</v>
      </c>
      <c r="F13" s="64">
        <v>1006</v>
      </c>
    </row>
    <row r="14" spans="1:6" ht="34.5">
      <c r="A14" s="73" t="s">
        <v>86</v>
      </c>
      <c r="B14" s="64">
        <v>687</v>
      </c>
      <c r="C14" s="64">
        <v>55</v>
      </c>
      <c r="D14" s="64"/>
      <c r="E14" s="64">
        <v>1361</v>
      </c>
      <c r="F14" s="64">
        <v>1533</v>
      </c>
    </row>
    <row r="15" spans="1:6" ht="34.5">
      <c r="A15" s="73" t="s">
        <v>87</v>
      </c>
      <c r="B15" s="64">
        <v>-10995</v>
      </c>
      <c r="C15" s="64">
        <v>-5194</v>
      </c>
      <c r="D15" s="64"/>
      <c r="E15" s="64">
        <v>-38088</v>
      </c>
      <c r="F15" s="64">
        <v>-43252</v>
      </c>
    </row>
    <row r="16" spans="1:6" ht="17.25">
      <c r="A16" s="65" t="s">
        <v>88</v>
      </c>
      <c r="B16" s="64">
        <v>-2213</v>
      </c>
      <c r="C16" s="64">
        <v>-1611</v>
      </c>
      <c r="D16" s="64"/>
      <c r="E16" s="64">
        <v>-7792</v>
      </c>
      <c r="F16" s="64">
        <v>-7262</v>
      </c>
    </row>
    <row r="17" spans="1:6" ht="34.5">
      <c r="A17" s="73" t="s">
        <v>89</v>
      </c>
      <c r="B17" s="64">
        <v>-1259</v>
      </c>
      <c r="C17" s="64">
        <v>-1287</v>
      </c>
      <c r="D17" s="64"/>
      <c r="E17" s="64">
        <v>-4963</v>
      </c>
      <c r="F17" s="64">
        <v>-5003</v>
      </c>
    </row>
    <row r="18" spans="1:6" ht="34.5">
      <c r="A18" s="73" t="s">
        <v>90</v>
      </c>
      <c r="B18" s="64">
        <v>-273</v>
      </c>
      <c r="C18" s="64">
        <v>-127</v>
      </c>
      <c r="D18" s="64"/>
      <c r="E18" s="64">
        <v>-635</v>
      </c>
      <c r="F18" s="64">
        <v>-400</v>
      </c>
    </row>
    <row r="19" spans="1:6" ht="17.25">
      <c r="A19" s="65" t="s">
        <v>91</v>
      </c>
      <c r="B19" s="64">
        <v>-5126</v>
      </c>
      <c r="C19" s="64">
        <v>-8817</v>
      </c>
      <c r="D19" s="64"/>
      <c r="E19" s="64">
        <v>-21455</v>
      </c>
      <c r="F19" s="64">
        <v>-26790</v>
      </c>
    </row>
    <row r="20" spans="1:6" ht="17.25">
      <c r="A20" s="65" t="s">
        <v>102</v>
      </c>
      <c r="B20" s="74">
        <v>-1374</v>
      </c>
      <c r="C20" s="74">
        <v>-984</v>
      </c>
      <c r="D20" s="74"/>
      <c r="E20" s="74">
        <v>-4986</v>
      </c>
      <c r="F20" s="74">
        <v>-4591</v>
      </c>
    </row>
    <row r="21" spans="1:6" ht="34.5">
      <c r="A21" s="73" t="s">
        <v>103</v>
      </c>
      <c r="B21" s="75">
        <v>-9</v>
      </c>
      <c r="C21" s="75">
        <v>-41</v>
      </c>
      <c r="D21" s="64"/>
      <c r="E21" s="75">
        <v>-9</v>
      </c>
      <c r="F21" s="75">
        <v>-41</v>
      </c>
    </row>
    <row r="22" spans="1:6" ht="17.25">
      <c r="A22" s="72" t="s">
        <v>230</v>
      </c>
      <c r="B22" s="64">
        <f>SUM(B11:B21)</f>
        <v>-899</v>
      </c>
      <c r="C22" s="64">
        <f>SUM(C11:C21)</f>
        <v>396</v>
      </c>
      <c r="D22" s="64"/>
      <c r="E22" s="64">
        <f>SUM(E11:E21)</f>
        <v>392</v>
      </c>
      <c r="F22" s="64">
        <f>SUM(F11:F21)</f>
        <v>2193</v>
      </c>
    </row>
    <row r="23" spans="1:6" ht="17.25">
      <c r="A23" s="65" t="s">
        <v>25</v>
      </c>
      <c r="B23" s="64">
        <v>-325</v>
      </c>
      <c r="C23" s="64">
        <v>596</v>
      </c>
      <c r="D23" s="64"/>
      <c r="E23" s="64">
        <v>-359</v>
      </c>
      <c r="F23" s="64">
        <v>483</v>
      </c>
    </row>
    <row r="24" spans="1:6" ht="35.25" thickBot="1">
      <c r="A24" s="90" t="s">
        <v>229</v>
      </c>
      <c r="B24" s="76">
        <f>SUM(B22:B23)</f>
        <v>-1224</v>
      </c>
      <c r="C24" s="76">
        <f>SUM(C22:C23)</f>
        <v>992</v>
      </c>
      <c r="D24" s="64"/>
      <c r="E24" s="76">
        <f>SUM(E22:E23)</f>
        <v>33</v>
      </c>
      <c r="F24" s="76">
        <f>SUM(F22:F23)</f>
        <v>2676</v>
      </c>
    </row>
    <row r="25" spans="1:6" ht="18" thickTop="1">
      <c r="A25" s="65"/>
      <c r="B25" s="64"/>
      <c r="C25" s="64"/>
      <c r="D25" s="64"/>
      <c r="E25" s="64"/>
      <c r="F25" s="64"/>
    </row>
    <row r="26" spans="1:6" ht="17.25">
      <c r="A26" s="65" t="s">
        <v>104</v>
      </c>
      <c r="B26" s="64"/>
      <c r="C26" s="64"/>
      <c r="D26" s="64"/>
      <c r="E26" s="64"/>
      <c r="F26" s="64"/>
    </row>
    <row r="27" spans="1:6" ht="17.25">
      <c r="A27" s="65" t="s">
        <v>105</v>
      </c>
      <c r="B27" s="64">
        <v>-1224</v>
      </c>
      <c r="C27" s="64">
        <v>1001</v>
      </c>
      <c r="D27" s="64"/>
      <c r="E27" s="64">
        <v>66</v>
      </c>
      <c r="F27" s="64">
        <v>2685</v>
      </c>
    </row>
    <row r="28" spans="1:6" ht="17.25">
      <c r="A28" s="65" t="s">
        <v>106</v>
      </c>
      <c r="B28" s="64">
        <v>0</v>
      </c>
      <c r="C28" s="64">
        <v>-9</v>
      </c>
      <c r="D28" s="64"/>
      <c r="E28" s="64">
        <v>-33</v>
      </c>
      <c r="F28" s="64">
        <v>-9</v>
      </c>
    </row>
    <row r="29" spans="1:6" ht="18" thickBot="1">
      <c r="A29" s="65"/>
      <c r="B29" s="76">
        <f>SUM(B27:B28)</f>
        <v>-1224</v>
      </c>
      <c r="C29" s="76">
        <f>SUM(C27:C28)</f>
        <v>992</v>
      </c>
      <c r="D29" s="64"/>
      <c r="E29" s="76">
        <f>SUM(E27:E28)</f>
        <v>33</v>
      </c>
      <c r="F29" s="76">
        <f>SUM(F27:F28)</f>
        <v>2676</v>
      </c>
    </row>
    <row r="30" spans="1:6" ht="18" thickTop="1">
      <c r="A30" s="65"/>
      <c r="B30" s="74"/>
      <c r="C30" s="74"/>
      <c r="D30" s="64"/>
      <c r="E30" s="74"/>
      <c r="F30" s="74"/>
    </row>
    <row r="31" spans="1:6" ht="17.25">
      <c r="A31" s="72" t="s">
        <v>107</v>
      </c>
      <c r="B31" s="74"/>
      <c r="C31" s="74"/>
      <c r="D31" s="64"/>
      <c r="E31" s="74"/>
      <c r="F31" s="74"/>
    </row>
    <row r="32" spans="1:6" ht="17.25">
      <c r="A32" s="72" t="s">
        <v>108</v>
      </c>
      <c r="B32" s="74"/>
      <c r="C32" s="74"/>
      <c r="D32" s="64"/>
      <c r="E32" s="74"/>
      <c r="F32" s="74"/>
    </row>
    <row r="33" spans="1:6" ht="17.25">
      <c r="A33" s="65"/>
      <c r="B33" s="64"/>
      <c r="C33" s="64"/>
      <c r="D33" s="64"/>
      <c r="E33" s="74"/>
      <c r="F33" s="74"/>
    </row>
    <row r="34" spans="1:6" ht="35.25" thickBot="1">
      <c r="A34" s="73" t="s">
        <v>227</v>
      </c>
      <c r="B34" s="77">
        <v>-2.55</v>
      </c>
      <c r="C34" s="77">
        <v>2.08</v>
      </c>
      <c r="D34" s="64"/>
      <c r="E34" s="77">
        <v>0.14</v>
      </c>
      <c r="F34" s="77">
        <v>5.58</v>
      </c>
    </row>
    <row r="35" spans="1:6" ht="18" thickTop="1">
      <c r="A35" s="65"/>
      <c r="B35" s="64"/>
      <c r="C35" s="64"/>
      <c r="D35" s="64"/>
      <c r="E35" s="64"/>
      <c r="F35" s="64"/>
    </row>
    <row r="36" spans="1:6" ht="17.25">
      <c r="A36" s="65"/>
      <c r="B36" s="64"/>
      <c r="C36" s="64"/>
      <c r="D36" s="64"/>
      <c r="E36" s="64"/>
      <c r="F36" s="64"/>
    </row>
    <row r="37" spans="1:6" ht="35.25" thickBot="1">
      <c r="A37" s="73" t="s">
        <v>228</v>
      </c>
      <c r="B37" s="78">
        <v>-2.55</v>
      </c>
      <c r="C37" s="77">
        <v>2.08</v>
      </c>
      <c r="D37" s="64"/>
      <c r="E37" s="78">
        <v>0.14</v>
      </c>
      <c r="F37" s="77">
        <v>5.58</v>
      </c>
    </row>
    <row r="38" spans="1:6" ht="16.5" thickTop="1">
      <c r="A38" s="79"/>
      <c r="B38" s="80"/>
      <c r="C38" s="80"/>
      <c r="D38" s="80"/>
      <c r="E38" s="80"/>
      <c r="F38" s="80"/>
    </row>
    <row r="39" spans="1:6" ht="16.5">
      <c r="A39" s="79" t="s">
        <v>109</v>
      </c>
      <c r="B39" s="81"/>
      <c r="C39" s="81"/>
      <c r="D39" s="81"/>
      <c r="E39" s="81"/>
      <c r="F39" s="81"/>
    </row>
    <row r="40" spans="1:6" ht="16.5">
      <c r="A40" s="79" t="s">
        <v>110</v>
      </c>
      <c r="B40" s="81"/>
      <c r="C40" s="81"/>
      <c r="D40" s="81"/>
      <c r="E40" s="81"/>
      <c r="F40" s="81"/>
    </row>
    <row r="41" spans="1:6" ht="16.5">
      <c r="A41" s="79" t="s">
        <v>111</v>
      </c>
      <c r="B41" s="81"/>
      <c r="C41" s="81"/>
      <c r="D41" s="81"/>
      <c r="E41" s="81"/>
      <c r="F41" s="81"/>
    </row>
  </sheetData>
  <mergeCells count="3">
    <mergeCell ref="A1:F1"/>
    <mergeCell ref="A2:F2"/>
    <mergeCell ref="A3:F3"/>
  </mergeCells>
  <printOptions/>
  <pageMargins left="0.36" right="0.26" top="0.39" bottom="0.37" header="0.21" footer="0.21"/>
  <pageSetup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="60" workbookViewId="0" topLeftCell="A40">
      <selection activeCell="C54" sqref="C54"/>
    </sheetView>
  </sheetViews>
  <sheetFormatPr defaultColWidth="9.140625" defaultRowHeight="12.75"/>
  <cols>
    <col min="1" max="1" width="4.00390625" style="0" customWidth="1"/>
    <col min="3" max="3" width="59.00390625" style="0" customWidth="1"/>
    <col min="4" max="4" width="22.00390625" style="0" customWidth="1"/>
    <col min="5" max="5" width="2.00390625" style="0" customWidth="1"/>
    <col min="6" max="6" width="22.00390625" style="0" customWidth="1"/>
    <col min="7" max="7" width="17.8515625" style="0" customWidth="1"/>
    <col min="8" max="8" width="14.57421875" style="0" customWidth="1"/>
  </cols>
  <sheetData>
    <row r="1" spans="1:8" ht="17.25">
      <c r="A1" s="172" t="s">
        <v>95</v>
      </c>
      <c r="B1" s="172"/>
      <c r="C1" s="172"/>
      <c r="D1" s="172"/>
      <c r="E1" s="172"/>
      <c r="F1" s="172"/>
      <c r="G1" s="172"/>
      <c r="H1" s="172"/>
    </row>
    <row r="2" spans="1:8" ht="17.25">
      <c r="A2" s="172" t="s">
        <v>96</v>
      </c>
      <c r="B2" s="172"/>
      <c r="C2" s="172"/>
      <c r="D2" s="172"/>
      <c r="E2" s="172"/>
      <c r="F2" s="172"/>
      <c r="G2" s="172"/>
      <c r="H2" s="172"/>
    </row>
    <row r="3" spans="1:8" ht="17.25">
      <c r="A3" s="172" t="s">
        <v>112</v>
      </c>
      <c r="B3" s="172"/>
      <c r="C3" s="172"/>
      <c r="D3" s="172"/>
      <c r="E3" s="172"/>
      <c r="F3" s="172"/>
      <c r="G3" s="172"/>
      <c r="H3" s="172"/>
    </row>
    <row r="4" spans="1:8" ht="17.25">
      <c r="A4" s="61" t="s">
        <v>98</v>
      </c>
      <c r="B4" s="72"/>
      <c r="C4" s="72"/>
      <c r="D4" s="72"/>
      <c r="E4" s="72"/>
      <c r="F4" s="72"/>
      <c r="G4" s="72"/>
      <c r="H4" s="72"/>
    </row>
    <row r="5" spans="1:8" ht="17.25">
      <c r="A5" s="63"/>
      <c r="B5" s="65"/>
      <c r="C5" s="65"/>
      <c r="D5" s="65"/>
      <c r="E5" s="65"/>
      <c r="F5" s="65"/>
      <c r="G5" s="65"/>
      <c r="H5" s="65"/>
    </row>
    <row r="6" spans="1:8" ht="17.25">
      <c r="A6" s="65"/>
      <c r="B6" s="65"/>
      <c r="C6" s="65"/>
      <c r="D6" s="82" t="s">
        <v>113</v>
      </c>
      <c r="E6" s="83"/>
      <c r="F6" s="82" t="s">
        <v>114</v>
      </c>
      <c r="G6" s="65"/>
      <c r="H6" s="98"/>
    </row>
    <row r="7" spans="1:8" ht="17.25">
      <c r="A7" s="65"/>
      <c r="B7" s="65"/>
      <c r="C7" s="65"/>
      <c r="D7" s="84" t="s">
        <v>115</v>
      </c>
      <c r="E7" s="84"/>
      <c r="F7" s="84" t="s">
        <v>115</v>
      </c>
      <c r="G7" s="65"/>
      <c r="H7" s="99"/>
    </row>
    <row r="8" spans="1:8" ht="17.25">
      <c r="A8" s="65"/>
      <c r="B8" s="72" t="s">
        <v>116</v>
      </c>
      <c r="C8" s="65"/>
      <c r="D8" s="84"/>
      <c r="E8" s="84"/>
      <c r="F8" s="84"/>
      <c r="G8" s="65"/>
      <c r="H8" s="99"/>
    </row>
    <row r="9" spans="1:8" ht="17.25">
      <c r="A9" s="65"/>
      <c r="B9" s="72" t="s">
        <v>117</v>
      </c>
      <c r="C9" s="65"/>
      <c r="D9" s="65"/>
      <c r="E9" s="65"/>
      <c r="F9" s="65"/>
      <c r="G9" s="65"/>
      <c r="H9" s="94"/>
    </row>
    <row r="10" spans="1:8" ht="17.25">
      <c r="A10" s="65"/>
      <c r="B10" s="65" t="s">
        <v>118</v>
      </c>
      <c r="C10" s="65"/>
      <c r="D10" s="85">
        <v>43048</v>
      </c>
      <c r="E10" s="64"/>
      <c r="F10" s="85">
        <v>44993</v>
      </c>
      <c r="G10" s="130"/>
      <c r="H10" s="74"/>
    </row>
    <row r="11" spans="1:8" ht="17.25">
      <c r="A11" s="65"/>
      <c r="B11" s="65" t="s">
        <v>17</v>
      </c>
      <c r="C11" s="65"/>
      <c r="D11" s="86">
        <v>1019</v>
      </c>
      <c r="E11" s="64"/>
      <c r="F11" s="86">
        <v>1654</v>
      </c>
      <c r="G11" s="130"/>
      <c r="H11" s="74"/>
    </row>
    <row r="12" spans="1:8" ht="17.25">
      <c r="A12" s="65"/>
      <c r="B12" s="65" t="s">
        <v>29</v>
      </c>
      <c r="C12" s="65"/>
      <c r="D12" s="86">
        <v>19177</v>
      </c>
      <c r="E12" s="64"/>
      <c r="F12" s="86">
        <v>17816</v>
      </c>
      <c r="G12" s="129"/>
      <c r="H12" s="74"/>
    </row>
    <row r="13" spans="1:8" ht="17.25">
      <c r="A13" s="65"/>
      <c r="B13" s="65" t="s">
        <v>211</v>
      </c>
      <c r="C13" s="65"/>
      <c r="D13" s="86">
        <v>51</v>
      </c>
      <c r="E13" s="64"/>
      <c r="F13" s="86">
        <v>0</v>
      </c>
      <c r="G13" s="129"/>
      <c r="H13" s="74"/>
    </row>
    <row r="14" spans="1:8" ht="17.25">
      <c r="A14" s="65"/>
      <c r="B14" s="65" t="s">
        <v>2</v>
      </c>
      <c r="C14" s="65"/>
      <c r="D14" s="86">
        <v>843</v>
      </c>
      <c r="E14" s="64"/>
      <c r="F14" s="86">
        <v>0</v>
      </c>
      <c r="G14" s="129"/>
      <c r="H14" s="74"/>
    </row>
    <row r="15" spans="1:8" ht="17.25">
      <c r="A15" s="65"/>
      <c r="B15" s="65" t="s">
        <v>119</v>
      </c>
      <c r="C15" s="65"/>
      <c r="D15" s="86">
        <v>5214</v>
      </c>
      <c r="E15" s="64"/>
      <c r="F15" s="86">
        <v>6951</v>
      </c>
      <c r="G15" s="130"/>
      <c r="H15" s="74"/>
    </row>
    <row r="16" spans="1:8" ht="17.25">
      <c r="A16" s="65"/>
      <c r="B16" s="65"/>
      <c r="C16" s="65"/>
      <c r="D16" s="87">
        <f>SUM(D10:D15)</f>
        <v>69352</v>
      </c>
      <c r="E16" s="65"/>
      <c r="F16" s="87">
        <f>SUM(F10:F15)</f>
        <v>71414</v>
      </c>
      <c r="G16" s="65"/>
      <c r="H16" s="94"/>
    </row>
    <row r="17" spans="1:8" ht="17.25">
      <c r="A17" s="65"/>
      <c r="B17" s="65"/>
      <c r="C17" s="65"/>
      <c r="D17" s="64"/>
      <c r="E17" s="64"/>
      <c r="F17" s="64"/>
      <c r="G17" s="65"/>
      <c r="H17" s="94"/>
    </row>
    <row r="18" spans="1:8" ht="17.25">
      <c r="A18" s="65"/>
      <c r="B18" s="72" t="s">
        <v>120</v>
      </c>
      <c r="C18" s="65"/>
      <c r="D18" s="64"/>
      <c r="E18" s="74"/>
      <c r="F18" s="64"/>
      <c r="G18" s="65"/>
      <c r="H18" s="94"/>
    </row>
    <row r="19" spans="1:8" ht="17.25">
      <c r="A19" s="65"/>
      <c r="B19" s="65" t="s">
        <v>121</v>
      </c>
      <c r="C19" s="65"/>
      <c r="D19" s="85">
        <v>9147</v>
      </c>
      <c r="E19" s="74"/>
      <c r="F19" s="85">
        <v>5934</v>
      </c>
      <c r="G19" s="130"/>
      <c r="H19" s="74"/>
    </row>
    <row r="20" spans="1:8" ht="17.25">
      <c r="A20" s="65"/>
      <c r="B20" s="65" t="s">
        <v>122</v>
      </c>
      <c r="C20" s="65"/>
      <c r="D20" s="86">
        <v>16486</v>
      </c>
      <c r="E20" s="74"/>
      <c r="F20" s="86">
        <v>16653</v>
      </c>
      <c r="G20" s="130"/>
      <c r="H20" s="74"/>
    </row>
    <row r="21" spans="1:8" ht="17.25">
      <c r="A21" s="65"/>
      <c r="B21" s="65" t="s">
        <v>18</v>
      </c>
      <c r="C21" s="65"/>
      <c r="D21" s="86">
        <v>28128</v>
      </c>
      <c r="E21" s="74"/>
      <c r="F21" s="86">
        <v>31823</v>
      </c>
      <c r="G21" s="130"/>
      <c r="H21" s="74"/>
    </row>
    <row r="22" spans="1:8" ht="32.25" customHeight="1">
      <c r="A22" s="65"/>
      <c r="B22" s="176" t="s">
        <v>123</v>
      </c>
      <c r="C22" s="177"/>
      <c r="D22" s="86">
        <v>8590</v>
      </c>
      <c r="E22" s="74"/>
      <c r="F22" s="86">
        <v>10320</v>
      </c>
      <c r="G22" s="130"/>
      <c r="H22" s="74"/>
    </row>
    <row r="23" spans="1:8" ht="17.25">
      <c r="A23" s="65"/>
      <c r="B23" s="65" t="s">
        <v>124</v>
      </c>
      <c r="C23" s="65"/>
      <c r="D23" s="86">
        <v>57</v>
      </c>
      <c r="E23" s="74"/>
      <c r="F23" s="86">
        <v>178</v>
      </c>
      <c r="G23" s="130"/>
      <c r="H23" s="74"/>
    </row>
    <row r="24" spans="1:8" ht="17.25">
      <c r="A24" s="65"/>
      <c r="B24" s="65" t="s">
        <v>125</v>
      </c>
      <c r="C24" s="65"/>
      <c r="D24" s="86">
        <v>965</v>
      </c>
      <c r="E24" s="74"/>
      <c r="F24" s="86">
        <v>1413</v>
      </c>
      <c r="G24" s="129"/>
      <c r="H24" s="74"/>
    </row>
    <row r="25" spans="1:8" ht="17.25">
      <c r="A25" s="65"/>
      <c r="B25" s="65" t="s">
        <v>11</v>
      </c>
      <c r="C25" s="65"/>
      <c r="D25" s="86">
        <v>3598</v>
      </c>
      <c r="E25" s="74"/>
      <c r="F25" s="86">
        <v>7143</v>
      </c>
      <c r="G25" s="129"/>
      <c r="H25" s="74"/>
    </row>
    <row r="26" spans="1:8" ht="17.25">
      <c r="A26" s="65"/>
      <c r="B26" s="65"/>
      <c r="C26" s="65"/>
      <c r="D26" s="88">
        <f>SUM(D19:D25)</f>
        <v>66971</v>
      </c>
      <c r="E26" s="74"/>
      <c r="F26" s="88">
        <f>SUM(F19:F25)</f>
        <v>73464</v>
      </c>
      <c r="G26" s="65"/>
      <c r="H26" s="74"/>
    </row>
    <row r="27" spans="1:8" ht="18" thickBot="1">
      <c r="A27" s="65"/>
      <c r="B27" s="72" t="s">
        <v>126</v>
      </c>
      <c r="C27" s="65"/>
      <c r="D27" s="89">
        <f>+D16+D26</f>
        <v>136323</v>
      </c>
      <c r="E27" s="74"/>
      <c r="F27" s="89">
        <f>+F16+F26</f>
        <v>144878</v>
      </c>
      <c r="G27" s="65"/>
      <c r="H27" s="74"/>
    </row>
    <row r="28" spans="1:8" ht="18" thickTop="1">
      <c r="A28" s="65"/>
      <c r="B28" s="72"/>
      <c r="C28" s="65"/>
      <c r="D28" s="74"/>
      <c r="E28" s="74"/>
      <c r="F28" s="74"/>
      <c r="G28" s="65"/>
      <c r="H28" s="74"/>
    </row>
    <row r="29" spans="1:8" ht="17.25">
      <c r="A29" s="65"/>
      <c r="B29" s="72" t="s">
        <v>127</v>
      </c>
      <c r="C29" s="65"/>
      <c r="D29" s="74"/>
      <c r="E29" s="74"/>
      <c r="F29" s="74"/>
      <c r="G29" s="65"/>
      <c r="H29" s="74"/>
    </row>
    <row r="30" spans="1:8" ht="17.25">
      <c r="A30" s="65"/>
      <c r="B30" s="173" t="s">
        <v>128</v>
      </c>
      <c r="C30" s="174"/>
      <c r="D30" s="74"/>
      <c r="E30" s="74"/>
      <c r="F30" s="74"/>
      <c r="G30" s="65"/>
      <c r="H30" s="74"/>
    </row>
    <row r="31" spans="1:8" ht="17.25">
      <c r="A31" s="65"/>
      <c r="B31" s="65" t="s">
        <v>3</v>
      </c>
      <c r="C31" s="65"/>
      <c r="D31" s="85">
        <v>48092</v>
      </c>
      <c r="E31" s="74"/>
      <c r="F31" s="85">
        <v>48092</v>
      </c>
      <c r="G31" s="129"/>
      <c r="H31" s="74"/>
    </row>
    <row r="32" spans="1:8" ht="17.25">
      <c r="A32" s="65"/>
      <c r="B32" s="65" t="s">
        <v>0</v>
      </c>
      <c r="C32" s="65"/>
      <c r="D32" s="86">
        <v>150</v>
      </c>
      <c r="E32" s="74"/>
      <c r="F32" s="86">
        <v>150</v>
      </c>
      <c r="G32" s="129"/>
      <c r="H32" s="74"/>
    </row>
    <row r="33" spans="1:8" ht="17.25">
      <c r="A33" s="65"/>
      <c r="B33" s="65" t="s">
        <v>129</v>
      </c>
      <c r="C33" s="65"/>
      <c r="D33" s="86">
        <v>0</v>
      </c>
      <c r="E33" s="74"/>
      <c r="F33" s="86">
        <v>766</v>
      </c>
      <c r="G33" s="129"/>
      <c r="H33" s="74"/>
    </row>
    <row r="34" spans="1:8" ht="17.25">
      <c r="A34" s="65"/>
      <c r="B34" s="65" t="s">
        <v>130</v>
      </c>
      <c r="C34" s="65"/>
      <c r="D34" s="91">
        <v>9709</v>
      </c>
      <c r="E34" s="74"/>
      <c r="F34" s="91">
        <v>8805</v>
      </c>
      <c r="G34" s="129"/>
      <c r="H34" s="74"/>
    </row>
    <row r="35" spans="1:8" ht="17.25">
      <c r="A35" s="65"/>
      <c r="B35" s="65"/>
      <c r="C35" s="65"/>
      <c r="D35" s="86">
        <f>SUM(D31:D34)</f>
        <v>57951</v>
      </c>
      <c r="E35" s="74"/>
      <c r="F35" s="86">
        <f>SUM(F31:F34)</f>
        <v>57813</v>
      </c>
      <c r="G35" s="65"/>
      <c r="H35" s="74"/>
    </row>
    <row r="36" spans="1:8" ht="17.25">
      <c r="A36" s="65"/>
      <c r="B36" s="65" t="s">
        <v>106</v>
      </c>
      <c r="C36" s="65"/>
      <c r="D36" s="86">
        <v>0</v>
      </c>
      <c r="E36" s="74"/>
      <c r="F36" s="86">
        <v>4872</v>
      </c>
      <c r="G36" s="129"/>
      <c r="H36" s="74"/>
    </row>
    <row r="37" spans="1:8" ht="17.25">
      <c r="A37" s="65"/>
      <c r="B37" s="72" t="s">
        <v>131</v>
      </c>
      <c r="C37" s="65"/>
      <c r="D37" s="88">
        <f>SUM(D35:D36)</f>
        <v>57951</v>
      </c>
      <c r="E37" s="74"/>
      <c r="F37" s="88">
        <f>SUM(F35:F36)</f>
        <v>62685</v>
      </c>
      <c r="G37" s="65"/>
      <c r="H37" s="74"/>
    </row>
    <row r="38" spans="1:8" ht="17.25">
      <c r="A38" s="65"/>
      <c r="B38" s="72"/>
      <c r="C38" s="65"/>
      <c r="D38" s="74"/>
      <c r="E38" s="74"/>
      <c r="F38" s="74"/>
      <c r="G38" s="65"/>
      <c r="H38" s="74"/>
    </row>
    <row r="39" spans="1:8" ht="17.25">
      <c r="A39" s="65"/>
      <c r="B39" s="72" t="s">
        <v>132</v>
      </c>
      <c r="C39" s="65"/>
      <c r="D39" s="64"/>
      <c r="E39" s="74"/>
      <c r="F39" s="64"/>
      <c r="G39" s="65"/>
      <c r="H39" s="74"/>
    </row>
    <row r="40" spans="1:8" ht="17.25">
      <c r="A40" s="65"/>
      <c r="B40" s="65" t="s">
        <v>133</v>
      </c>
      <c r="C40" s="65"/>
      <c r="D40" s="85">
        <v>845</v>
      </c>
      <c r="E40" s="74"/>
      <c r="F40" s="85">
        <v>1137</v>
      </c>
      <c r="G40" s="130"/>
      <c r="H40" s="74"/>
    </row>
    <row r="41" spans="1:8" ht="17.25">
      <c r="A41" s="65"/>
      <c r="B41" s="65" t="s">
        <v>21</v>
      </c>
      <c r="C41" s="65"/>
      <c r="D41" s="86">
        <v>45582</v>
      </c>
      <c r="E41" s="74"/>
      <c r="F41" s="86">
        <v>45317</v>
      </c>
      <c r="G41" s="130"/>
      <c r="H41" s="74"/>
    </row>
    <row r="42" spans="1:8" ht="17.25">
      <c r="A42" s="65"/>
      <c r="B42" s="65" t="s">
        <v>134</v>
      </c>
      <c r="C42" s="65"/>
      <c r="D42" s="86">
        <v>1478</v>
      </c>
      <c r="E42" s="74"/>
      <c r="F42" s="86">
        <v>1478</v>
      </c>
      <c r="G42" s="129"/>
      <c r="H42" s="74"/>
    </row>
    <row r="43" spans="1:8" ht="17.25">
      <c r="A43" s="65"/>
      <c r="B43" s="65"/>
      <c r="C43" s="65"/>
      <c r="D43" s="88">
        <f>SUM(D40:D42)</f>
        <v>47905</v>
      </c>
      <c r="E43" s="74"/>
      <c r="F43" s="88">
        <f>SUM(F40:F42)</f>
        <v>47932</v>
      </c>
      <c r="G43" s="65"/>
      <c r="H43" s="74"/>
    </row>
    <row r="44" spans="1:8" ht="17.25">
      <c r="A44" s="65"/>
      <c r="B44" s="72"/>
      <c r="C44" s="65"/>
      <c r="D44" s="74"/>
      <c r="E44" s="74"/>
      <c r="F44" s="74"/>
      <c r="G44" s="65"/>
      <c r="H44" s="74"/>
    </row>
    <row r="45" spans="1:8" ht="17.25">
      <c r="A45" s="65"/>
      <c r="B45" s="72" t="s">
        <v>135</v>
      </c>
      <c r="C45" s="65"/>
      <c r="D45" s="64"/>
      <c r="E45" s="74"/>
      <c r="F45" s="64"/>
      <c r="G45" s="65"/>
      <c r="H45" s="94"/>
    </row>
    <row r="46" spans="1:8" ht="17.25">
      <c r="A46" s="65"/>
      <c r="B46" s="65" t="s">
        <v>13</v>
      </c>
      <c r="C46" s="65"/>
      <c r="D46" s="85">
        <v>907</v>
      </c>
      <c r="E46" s="74"/>
      <c r="F46" s="85">
        <v>698</v>
      </c>
      <c r="G46" s="129"/>
      <c r="H46" s="94"/>
    </row>
    <row r="47" spans="1:8" ht="17.25">
      <c r="A47" s="65"/>
      <c r="B47" s="65" t="s">
        <v>19</v>
      </c>
      <c r="C47" s="65"/>
      <c r="D47" s="86">
        <v>11272</v>
      </c>
      <c r="E47" s="74"/>
      <c r="F47" s="86">
        <v>15613</v>
      </c>
      <c r="G47" s="130"/>
      <c r="H47" s="74"/>
    </row>
    <row r="48" spans="1:8" ht="17.25">
      <c r="A48" s="65"/>
      <c r="B48" s="65" t="s">
        <v>136</v>
      </c>
      <c r="C48" s="65"/>
      <c r="D48" s="86">
        <v>9686</v>
      </c>
      <c r="E48" s="74"/>
      <c r="F48" s="86">
        <v>8527</v>
      </c>
      <c r="G48" s="130"/>
      <c r="H48" s="74"/>
    </row>
    <row r="49" spans="1:8" ht="17.25">
      <c r="A49" s="65"/>
      <c r="B49" s="65" t="s">
        <v>20</v>
      </c>
      <c r="C49" s="65"/>
      <c r="D49" s="86">
        <v>7071</v>
      </c>
      <c r="E49" s="74"/>
      <c r="F49" s="86">
        <v>8937</v>
      </c>
      <c r="G49" s="130"/>
      <c r="H49" s="74"/>
    </row>
    <row r="50" spans="1:8" ht="17.25">
      <c r="A50" s="65"/>
      <c r="B50" s="65" t="s">
        <v>137</v>
      </c>
      <c r="C50" s="65"/>
      <c r="D50" s="86">
        <v>42</v>
      </c>
      <c r="E50" s="74"/>
      <c r="F50" s="86">
        <v>30</v>
      </c>
      <c r="G50" s="130"/>
      <c r="H50" s="74"/>
    </row>
    <row r="51" spans="1:8" ht="17.25">
      <c r="A51" s="65"/>
      <c r="B51" s="65" t="s">
        <v>133</v>
      </c>
      <c r="C51" s="65"/>
      <c r="D51" s="86">
        <v>1480</v>
      </c>
      <c r="E51" s="74"/>
      <c r="F51" s="86">
        <v>434</v>
      </c>
      <c r="G51" s="130"/>
      <c r="H51" s="74"/>
    </row>
    <row r="52" spans="1:8" ht="17.25">
      <c r="A52" s="65"/>
      <c r="B52" s="65" t="s">
        <v>138</v>
      </c>
      <c r="C52" s="65"/>
      <c r="D52" s="91">
        <v>9</v>
      </c>
      <c r="E52" s="74"/>
      <c r="F52" s="91">
        <v>22</v>
      </c>
      <c r="G52" s="130"/>
      <c r="H52" s="74"/>
    </row>
    <row r="53" spans="1:8" ht="17.25">
      <c r="A53" s="65"/>
      <c r="B53" s="65"/>
      <c r="C53" s="65"/>
      <c r="D53" s="92">
        <f>SUM(D46:D52)</f>
        <v>30467</v>
      </c>
      <c r="E53" s="86"/>
      <c r="F53" s="91">
        <f>SUM(F46:F52)</f>
        <v>34261</v>
      </c>
      <c r="G53" s="65"/>
      <c r="H53" s="74"/>
    </row>
    <row r="54" spans="1:8" ht="17.25">
      <c r="A54" s="65"/>
      <c r="B54" s="93" t="s">
        <v>139</v>
      </c>
      <c r="C54" s="65"/>
      <c r="D54" s="88">
        <f>+D43+D53</f>
        <v>78372</v>
      </c>
      <c r="E54" s="74"/>
      <c r="F54" s="88">
        <f>+F43+F53</f>
        <v>82193</v>
      </c>
      <c r="G54" s="65"/>
      <c r="H54" s="74"/>
    </row>
    <row r="55" spans="1:8" ht="18" thickBot="1">
      <c r="A55" s="94"/>
      <c r="B55" s="95" t="s">
        <v>140</v>
      </c>
      <c r="C55" s="94"/>
      <c r="D55" s="89">
        <f>+D37+D54</f>
        <v>136323</v>
      </c>
      <c r="E55" s="74"/>
      <c r="F55" s="89">
        <f>+F37+F54</f>
        <v>144878</v>
      </c>
      <c r="G55" s="94"/>
      <c r="H55" s="74"/>
    </row>
    <row r="56" spans="1:8" ht="18" thickTop="1">
      <c r="A56" s="65"/>
      <c r="B56" s="65"/>
      <c r="C56" s="65"/>
      <c r="D56" s="64">
        <f>+D27-D55</f>
        <v>0</v>
      </c>
      <c r="E56" s="74"/>
      <c r="F56" s="64">
        <f>+F27-F55</f>
        <v>0</v>
      </c>
      <c r="G56" s="65"/>
      <c r="H56" s="74"/>
    </row>
    <row r="57" spans="1:8" ht="39" customHeight="1">
      <c r="A57" s="65"/>
      <c r="B57" s="175" t="s">
        <v>141</v>
      </c>
      <c r="C57" s="174"/>
      <c r="D57" s="96">
        <f>+D35/D31</f>
        <v>1.205002911087083</v>
      </c>
      <c r="E57" s="74"/>
      <c r="F57" s="96">
        <f>+F35/F31</f>
        <v>1.2021334109623223</v>
      </c>
      <c r="G57" s="65"/>
      <c r="H57" s="94"/>
    </row>
    <row r="58" spans="1:8" ht="17.25">
      <c r="A58" s="65"/>
      <c r="B58" s="65"/>
      <c r="C58" s="65"/>
      <c r="D58" s="64"/>
      <c r="E58" s="74"/>
      <c r="F58" s="64"/>
      <c r="G58" s="65"/>
      <c r="H58" s="94"/>
    </row>
    <row r="59" spans="1:8" ht="17.25">
      <c r="A59" s="65"/>
      <c r="B59" s="79" t="s">
        <v>142</v>
      </c>
      <c r="C59" s="65"/>
      <c r="D59" s="64"/>
      <c r="E59" s="74"/>
      <c r="F59" s="64"/>
      <c r="G59" s="65"/>
      <c r="H59" s="94"/>
    </row>
    <row r="60" spans="1:8" ht="17.25">
      <c r="A60" s="65"/>
      <c r="B60" s="79" t="s">
        <v>110</v>
      </c>
      <c r="C60" s="65"/>
      <c r="D60" s="64"/>
      <c r="E60" s="74"/>
      <c r="F60" s="64"/>
      <c r="G60" s="65"/>
      <c r="H60" s="94"/>
    </row>
    <row r="61" spans="1:8" ht="17.25">
      <c r="A61" s="65"/>
      <c r="B61" s="79" t="s">
        <v>111</v>
      </c>
      <c r="C61" s="65"/>
      <c r="D61" s="64"/>
      <c r="E61" s="74"/>
      <c r="F61" s="64"/>
      <c r="G61" s="65"/>
      <c r="H61" s="94"/>
    </row>
    <row r="62" spans="1:8" ht="16.5">
      <c r="A62" s="97"/>
      <c r="B62" s="97"/>
      <c r="C62" s="97"/>
      <c r="D62" s="81"/>
      <c r="E62" s="81"/>
      <c r="F62" s="81"/>
      <c r="G62" s="97"/>
      <c r="H62" s="100"/>
    </row>
  </sheetData>
  <mergeCells count="6">
    <mergeCell ref="B30:C30"/>
    <mergeCell ref="B57:C57"/>
    <mergeCell ref="A1:H1"/>
    <mergeCell ref="A2:H2"/>
    <mergeCell ref="A3:H3"/>
    <mergeCell ref="B22:C22"/>
  </mergeCells>
  <printOptions/>
  <pageMargins left="0.25" right="0.6" top="0.35" bottom="0.28" header="0.28" footer="0.17"/>
  <pageSetup horizontalDpi="600" verticalDpi="6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D14">
      <selection activeCell="G26" sqref="G26"/>
    </sheetView>
  </sheetViews>
  <sheetFormatPr defaultColWidth="9.140625" defaultRowHeight="12.75"/>
  <cols>
    <col min="1" max="1" width="49.00390625" style="0" customWidth="1"/>
    <col min="2" max="2" width="13.421875" style="0" customWidth="1"/>
    <col min="3" max="3" width="17.57421875" style="0" customWidth="1"/>
    <col min="4" max="4" width="16.7109375" style="0" customWidth="1"/>
    <col min="5" max="5" width="17.57421875" style="0" customWidth="1"/>
    <col min="6" max="7" width="13.140625" style="0" customWidth="1"/>
    <col min="8" max="8" width="16.140625" style="0" customWidth="1"/>
  </cols>
  <sheetData>
    <row r="1" spans="1:8" ht="17.25">
      <c r="A1" s="172" t="s">
        <v>95</v>
      </c>
      <c r="B1" s="172"/>
      <c r="C1" s="172"/>
      <c r="D1" s="172"/>
      <c r="E1" s="172"/>
      <c r="F1" s="172"/>
      <c r="G1" s="101"/>
      <c r="H1" s="101"/>
    </row>
    <row r="2" spans="1:8" ht="17.25">
      <c r="A2" s="172" t="s">
        <v>96</v>
      </c>
      <c r="B2" s="172"/>
      <c r="C2" s="172"/>
      <c r="D2" s="172"/>
      <c r="E2" s="172"/>
      <c r="F2" s="172"/>
      <c r="G2" s="101"/>
      <c r="H2" s="101"/>
    </row>
    <row r="3" spans="1:8" ht="17.25">
      <c r="A3" s="172" t="s">
        <v>143</v>
      </c>
      <c r="B3" s="172"/>
      <c r="C3" s="172"/>
      <c r="D3" s="172"/>
      <c r="E3" s="172"/>
      <c r="F3" s="172"/>
      <c r="G3" s="101"/>
      <c r="H3" s="101"/>
    </row>
    <row r="4" spans="1:8" ht="17.25">
      <c r="A4" s="61" t="s">
        <v>98</v>
      </c>
      <c r="B4" s="61"/>
      <c r="C4" s="61"/>
      <c r="D4" s="61"/>
      <c r="E4" s="61"/>
      <c r="F4" s="61"/>
      <c r="G4" s="102"/>
      <c r="H4" s="102"/>
    </row>
    <row r="5" spans="1:8" ht="17.25">
      <c r="A5" s="61"/>
      <c r="B5" s="61"/>
      <c r="C5" s="61"/>
      <c r="D5" s="61"/>
      <c r="E5" s="61"/>
      <c r="F5" s="61"/>
      <c r="G5" s="102"/>
      <c r="H5" s="102"/>
    </row>
    <row r="6" spans="1:8" ht="34.5">
      <c r="A6" s="61"/>
      <c r="B6" s="103" t="s">
        <v>144</v>
      </c>
      <c r="C6" s="104" t="s">
        <v>145</v>
      </c>
      <c r="D6" s="104"/>
      <c r="E6" s="62"/>
      <c r="F6" s="62"/>
      <c r="G6" s="105" t="s">
        <v>1</v>
      </c>
      <c r="H6" s="105" t="s">
        <v>146</v>
      </c>
    </row>
    <row r="7" spans="1:8" ht="17.25">
      <c r="A7" s="65"/>
      <c r="B7" s="106" t="s">
        <v>147</v>
      </c>
      <c r="C7" s="106"/>
      <c r="D7" s="106"/>
      <c r="E7" s="103" t="s">
        <v>148</v>
      </c>
      <c r="F7" s="107"/>
      <c r="G7" s="108"/>
      <c r="H7" s="108"/>
    </row>
    <row r="8" spans="1:8" ht="51.75">
      <c r="A8" s="65"/>
      <c r="B8" s="109" t="s">
        <v>149</v>
      </c>
      <c r="C8" s="109" t="s">
        <v>150</v>
      </c>
      <c r="D8" s="109" t="s">
        <v>94</v>
      </c>
      <c r="E8" s="109" t="s">
        <v>151</v>
      </c>
      <c r="F8" s="103" t="s">
        <v>4</v>
      </c>
      <c r="G8" s="108"/>
      <c r="H8" s="108"/>
    </row>
    <row r="9" spans="1:8" ht="17.25">
      <c r="A9" s="65"/>
      <c r="B9" s="103" t="s">
        <v>12</v>
      </c>
      <c r="C9" s="103" t="s">
        <v>12</v>
      </c>
      <c r="D9" s="103" t="s">
        <v>12</v>
      </c>
      <c r="E9" s="103" t="s">
        <v>12</v>
      </c>
      <c r="F9" s="103" t="s">
        <v>12</v>
      </c>
      <c r="G9" s="103" t="s">
        <v>12</v>
      </c>
      <c r="H9" s="103" t="s">
        <v>12</v>
      </c>
    </row>
    <row r="10" spans="1:8" ht="17.25">
      <c r="A10" s="72" t="s">
        <v>152</v>
      </c>
      <c r="B10" s="64"/>
      <c r="C10" s="64"/>
      <c r="D10" s="64"/>
      <c r="E10" s="64"/>
      <c r="F10" s="64"/>
      <c r="G10" s="108"/>
      <c r="H10" s="110"/>
    </row>
    <row r="11" spans="1:8" ht="17.25">
      <c r="A11" s="72"/>
      <c r="B11" s="64"/>
      <c r="C11" s="64"/>
      <c r="D11" s="64"/>
      <c r="E11" s="64"/>
      <c r="F11" s="64"/>
      <c r="G11" s="84"/>
      <c r="H11" s="111"/>
    </row>
    <row r="12" spans="1:8" ht="17.25">
      <c r="A12" s="72" t="s">
        <v>153</v>
      </c>
      <c r="B12" s="64">
        <v>48092</v>
      </c>
      <c r="C12" s="64">
        <v>150</v>
      </c>
      <c r="D12" s="64">
        <v>766</v>
      </c>
      <c r="E12" s="64">
        <v>8805</v>
      </c>
      <c r="F12" s="64">
        <f>SUM(B12:E12)</f>
        <v>57813</v>
      </c>
      <c r="G12" s="69">
        <v>4872</v>
      </c>
      <c r="H12" s="111">
        <f>+F12+G12</f>
        <v>62685</v>
      </c>
    </row>
    <row r="13" spans="1:8" ht="17.25">
      <c r="A13" s="72"/>
      <c r="B13" s="64"/>
      <c r="C13" s="64"/>
      <c r="D13" s="64"/>
      <c r="E13" s="64"/>
      <c r="F13" s="64"/>
      <c r="G13" s="84"/>
      <c r="H13" s="111"/>
    </row>
    <row r="14" spans="1:8" ht="17.25">
      <c r="A14" s="72" t="s">
        <v>213</v>
      </c>
      <c r="B14" s="64">
        <v>0</v>
      </c>
      <c r="C14" s="64">
        <v>0</v>
      </c>
      <c r="D14" s="64">
        <v>0</v>
      </c>
      <c r="E14" s="64">
        <v>72</v>
      </c>
      <c r="F14" s="64">
        <f>SUM(B14:E14)</f>
        <v>72</v>
      </c>
      <c r="G14" s="113">
        <v>0</v>
      </c>
      <c r="H14" s="111">
        <f>+F14+G14</f>
        <v>72</v>
      </c>
    </row>
    <row r="15" spans="1:8" ht="17.25">
      <c r="A15" s="72"/>
      <c r="B15" s="64"/>
      <c r="C15" s="64"/>
      <c r="D15" s="64"/>
      <c r="E15" s="64"/>
      <c r="F15" s="64"/>
      <c r="G15" s="84"/>
      <c r="H15" s="111"/>
    </row>
    <row r="16" spans="1:8" ht="17.25">
      <c r="A16" s="90" t="s">
        <v>154</v>
      </c>
      <c r="B16" s="75"/>
      <c r="C16" s="75"/>
      <c r="D16" s="75">
        <v>-766</v>
      </c>
      <c r="E16" s="75">
        <v>766</v>
      </c>
      <c r="F16" s="75">
        <v>0</v>
      </c>
      <c r="G16" s="128">
        <v>0</v>
      </c>
      <c r="H16" s="112">
        <f>SUM(B16:G16)</f>
        <v>0</v>
      </c>
    </row>
    <row r="17" spans="1:8" ht="17.25">
      <c r="A17" s="72"/>
      <c r="B17" s="64"/>
      <c r="C17" s="64"/>
      <c r="D17" s="64"/>
      <c r="E17" s="64"/>
      <c r="F17" s="64"/>
      <c r="G17" s="84"/>
      <c r="H17" s="111"/>
    </row>
    <row r="18" spans="1:8" ht="17.25">
      <c r="A18" s="72" t="s">
        <v>155</v>
      </c>
      <c r="B18" s="64">
        <f aca="true" t="shared" si="0" ref="B18:H18">SUM(B12:B16)</f>
        <v>48092</v>
      </c>
      <c r="C18" s="64">
        <f t="shared" si="0"/>
        <v>150</v>
      </c>
      <c r="D18" s="64">
        <f t="shared" si="0"/>
        <v>0</v>
      </c>
      <c r="E18" s="64">
        <f t="shared" si="0"/>
        <v>9643</v>
      </c>
      <c r="F18" s="64">
        <f t="shared" si="0"/>
        <v>57885</v>
      </c>
      <c r="G18" s="64">
        <f t="shared" si="0"/>
        <v>4872</v>
      </c>
      <c r="H18" s="64">
        <f t="shared" si="0"/>
        <v>62757</v>
      </c>
    </row>
    <row r="19" spans="1:8" ht="17.25">
      <c r="A19" s="72"/>
      <c r="B19" s="64"/>
      <c r="C19" s="64"/>
      <c r="D19" s="64"/>
      <c r="E19" s="64"/>
      <c r="F19" s="64"/>
      <c r="G19" s="64"/>
      <c r="H19" s="64"/>
    </row>
    <row r="20" spans="1:8" ht="34.5">
      <c r="A20" s="73" t="s">
        <v>212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4">
        <v>-4872</v>
      </c>
      <c r="H20" s="64">
        <f>+G20</f>
        <v>-4872</v>
      </c>
    </row>
    <row r="21" spans="1:8" ht="17.25">
      <c r="A21" s="72"/>
      <c r="B21" s="64"/>
      <c r="C21" s="64"/>
      <c r="D21" s="64"/>
      <c r="E21" s="64"/>
      <c r="F21" s="64"/>
      <c r="G21" s="84"/>
      <c r="H21" s="84"/>
    </row>
    <row r="22" spans="1:8" ht="17.25">
      <c r="A22" s="65" t="s">
        <v>156</v>
      </c>
      <c r="B22" s="64">
        <v>0</v>
      </c>
      <c r="C22" s="64">
        <v>0</v>
      </c>
      <c r="D22" s="64">
        <v>0</v>
      </c>
      <c r="E22" s="64">
        <f>+'Bursa-PL'!E27</f>
        <v>66</v>
      </c>
      <c r="F22" s="64">
        <f>SUM(B22:E22)</f>
        <v>66</v>
      </c>
      <c r="G22" s="127">
        <v>0</v>
      </c>
      <c r="H22" s="111">
        <f>+F22+G22</f>
        <v>66</v>
      </c>
    </row>
    <row r="23" spans="1:8" ht="17.25">
      <c r="A23" s="65"/>
      <c r="B23" s="64"/>
      <c r="C23" s="64"/>
      <c r="D23" s="64"/>
      <c r="E23" s="64"/>
      <c r="F23" s="64"/>
      <c r="G23" s="84"/>
      <c r="H23" s="84"/>
    </row>
    <row r="24" spans="1:8" ht="18" thickBot="1">
      <c r="A24" s="72" t="s">
        <v>157</v>
      </c>
      <c r="B24" s="76">
        <f aca="true" t="shared" si="1" ref="B24:H24">SUM(B18:B22)</f>
        <v>48092</v>
      </c>
      <c r="C24" s="76">
        <f t="shared" si="1"/>
        <v>150</v>
      </c>
      <c r="D24" s="76">
        <f t="shared" si="1"/>
        <v>0</v>
      </c>
      <c r="E24" s="76">
        <f t="shared" si="1"/>
        <v>9709</v>
      </c>
      <c r="F24" s="76">
        <f t="shared" si="1"/>
        <v>57951</v>
      </c>
      <c r="G24" s="76">
        <f t="shared" si="1"/>
        <v>0</v>
      </c>
      <c r="H24" s="76">
        <f t="shared" si="1"/>
        <v>57951</v>
      </c>
    </row>
    <row r="25" spans="1:8" ht="18" thickTop="1">
      <c r="A25" s="65"/>
      <c r="B25" s="64"/>
      <c r="C25" s="64"/>
      <c r="D25" s="64"/>
      <c r="E25" s="64"/>
      <c r="F25" s="64"/>
      <c r="G25" s="111"/>
      <c r="H25" s="84"/>
    </row>
    <row r="26" spans="1:8" ht="17.25">
      <c r="A26" s="65"/>
      <c r="B26" s="64"/>
      <c r="C26" s="64"/>
      <c r="D26" s="64"/>
      <c r="E26" s="64"/>
      <c r="F26" s="64"/>
      <c r="G26" s="84"/>
      <c r="H26" s="84"/>
    </row>
    <row r="27" spans="1:8" ht="17.25">
      <c r="A27" s="72" t="s">
        <v>158</v>
      </c>
      <c r="B27" s="64"/>
      <c r="C27" s="64"/>
      <c r="D27" s="64"/>
      <c r="E27" s="64"/>
      <c r="F27" s="64"/>
      <c r="G27" s="113"/>
      <c r="H27" s="111"/>
    </row>
    <row r="28" spans="1:8" ht="17.25">
      <c r="A28" s="72"/>
      <c r="B28" s="64"/>
      <c r="C28" s="64"/>
      <c r="D28" s="64"/>
      <c r="E28" s="64"/>
      <c r="F28" s="64"/>
      <c r="G28" s="113"/>
      <c r="H28" s="111"/>
    </row>
    <row r="29" spans="1:8" ht="17.25">
      <c r="A29" s="72" t="s">
        <v>153</v>
      </c>
      <c r="B29" s="64">
        <v>48087</v>
      </c>
      <c r="C29" s="64">
        <v>150</v>
      </c>
      <c r="D29" s="64">
        <v>1602</v>
      </c>
      <c r="E29" s="64">
        <v>6600</v>
      </c>
      <c r="F29" s="64">
        <f>SUM(B29:E29)</f>
        <v>56439</v>
      </c>
      <c r="G29" s="113">
        <v>0</v>
      </c>
      <c r="H29" s="111">
        <f>+F29+G29</f>
        <v>56439</v>
      </c>
    </row>
    <row r="30" spans="1:8" ht="17.25">
      <c r="A30" s="72"/>
      <c r="B30" s="64"/>
      <c r="C30" s="64"/>
      <c r="D30" s="64"/>
      <c r="E30" s="64"/>
      <c r="F30" s="64"/>
      <c r="G30" s="113"/>
      <c r="H30" s="111"/>
    </row>
    <row r="31" spans="1:8" ht="17.25">
      <c r="A31" s="90" t="s">
        <v>159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114">
        <v>4881</v>
      </c>
      <c r="H31" s="112">
        <f>+F31+G31</f>
        <v>4881</v>
      </c>
    </row>
    <row r="32" spans="1:8" ht="17.25">
      <c r="A32" s="90"/>
      <c r="B32" s="64"/>
      <c r="C32" s="64"/>
      <c r="D32" s="64"/>
      <c r="E32" s="64"/>
      <c r="F32" s="64"/>
      <c r="G32" s="113"/>
      <c r="H32" s="111"/>
    </row>
    <row r="33" spans="1:8" ht="17.25">
      <c r="A33" s="72" t="s">
        <v>155</v>
      </c>
      <c r="B33" s="64">
        <f>SUM(B29:B31)</f>
        <v>48087</v>
      </c>
      <c r="C33" s="64">
        <f aca="true" t="shared" si="2" ref="C33:H33">SUM(C29:C31)</f>
        <v>150</v>
      </c>
      <c r="D33" s="64">
        <f t="shared" si="2"/>
        <v>1602</v>
      </c>
      <c r="E33" s="64">
        <f t="shared" si="2"/>
        <v>6600</v>
      </c>
      <c r="F33" s="64">
        <f t="shared" si="2"/>
        <v>56439</v>
      </c>
      <c r="G33" s="64">
        <f t="shared" si="2"/>
        <v>4881</v>
      </c>
      <c r="H33" s="64">
        <f t="shared" si="2"/>
        <v>61320</v>
      </c>
    </row>
    <row r="34" spans="1:8" ht="17.25">
      <c r="A34" s="65"/>
      <c r="B34" s="64"/>
      <c r="C34" s="64"/>
      <c r="D34" s="64"/>
      <c r="E34" s="64"/>
      <c r="F34" s="64"/>
      <c r="G34" s="113"/>
      <c r="H34" s="84"/>
    </row>
    <row r="35" spans="1:8" ht="17.25">
      <c r="A35" s="65" t="s">
        <v>160</v>
      </c>
      <c r="B35" s="64">
        <v>5</v>
      </c>
      <c r="C35" s="64">
        <v>0</v>
      </c>
      <c r="D35" s="64">
        <v>0</v>
      </c>
      <c r="E35" s="64">
        <v>0</v>
      </c>
      <c r="F35" s="64">
        <f>SUM(B35:E35)</f>
        <v>5</v>
      </c>
      <c r="G35" s="113">
        <v>0</v>
      </c>
      <c r="H35" s="111">
        <f>+F35+G35</f>
        <v>5</v>
      </c>
    </row>
    <row r="36" spans="1:8" ht="34.5">
      <c r="A36" s="73" t="s">
        <v>161</v>
      </c>
      <c r="B36" s="64">
        <v>0</v>
      </c>
      <c r="C36" s="64">
        <v>0</v>
      </c>
      <c r="D36" s="64">
        <v>-835</v>
      </c>
      <c r="E36" s="64">
        <v>0</v>
      </c>
      <c r="F36" s="64">
        <f>SUM(B36:E36)</f>
        <v>-835</v>
      </c>
      <c r="G36" s="113">
        <v>0</v>
      </c>
      <c r="H36" s="111">
        <f>+F36+G36</f>
        <v>-835</v>
      </c>
    </row>
    <row r="37" spans="1:8" ht="17.25">
      <c r="A37" s="65" t="s">
        <v>156</v>
      </c>
      <c r="B37" s="64">
        <v>0</v>
      </c>
      <c r="C37" s="64">
        <v>0</v>
      </c>
      <c r="D37" s="64">
        <v>0</v>
      </c>
      <c r="E37" s="64">
        <f>'[2]PL'!F27</f>
        <v>2685</v>
      </c>
      <c r="F37" s="64">
        <f>SUM(B37:E37)</f>
        <v>2685</v>
      </c>
      <c r="G37" s="69">
        <f>'[2]PL'!F28</f>
        <v>-9</v>
      </c>
      <c r="H37" s="111">
        <f>+F37+G37</f>
        <v>2676</v>
      </c>
    </row>
    <row r="38" spans="1:8" ht="17.25">
      <c r="A38" s="65" t="s">
        <v>93</v>
      </c>
      <c r="B38" s="64"/>
      <c r="C38" s="64"/>
      <c r="D38" s="64"/>
      <c r="E38" s="64">
        <v>-481</v>
      </c>
      <c r="F38" s="64">
        <v>-481</v>
      </c>
      <c r="G38" s="113">
        <v>0</v>
      </c>
      <c r="H38" s="111">
        <f>E38</f>
        <v>-481</v>
      </c>
    </row>
    <row r="39" spans="1:8" ht="17.25">
      <c r="A39" s="65"/>
      <c r="B39" s="64"/>
      <c r="C39" s="64"/>
      <c r="D39" s="64"/>
      <c r="E39" s="64"/>
      <c r="F39" s="64"/>
      <c r="G39" s="84"/>
      <c r="H39" s="84"/>
    </row>
    <row r="40" spans="1:8" ht="18" thickBot="1">
      <c r="A40" s="72" t="s">
        <v>162</v>
      </c>
      <c r="B40" s="76">
        <f>SUM(B33:B38)</f>
        <v>48092</v>
      </c>
      <c r="C40" s="76">
        <f aca="true" t="shared" si="3" ref="C40:H40">SUM(C33:C38)</f>
        <v>150</v>
      </c>
      <c r="D40" s="76">
        <f t="shared" si="3"/>
        <v>767</v>
      </c>
      <c r="E40" s="76">
        <f t="shared" si="3"/>
        <v>8804</v>
      </c>
      <c r="F40" s="76">
        <f t="shared" si="3"/>
        <v>57813</v>
      </c>
      <c r="G40" s="76">
        <f t="shared" si="3"/>
        <v>4872</v>
      </c>
      <c r="H40" s="76">
        <f t="shared" si="3"/>
        <v>62685</v>
      </c>
    </row>
    <row r="41" spans="1:8" ht="14.25" thickTop="1">
      <c r="A41" s="115"/>
      <c r="B41" s="116"/>
      <c r="C41" s="116"/>
      <c r="D41" s="116"/>
      <c r="E41" s="116"/>
      <c r="F41" s="116"/>
      <c r="G41" s="108"/>
      <c r="H41" s="108"/>
    </row>
    <row r="42" spans="1:8" ht="15.75">
      <c r="A42" s="79" t="s">
        <v>163</v>
      </c>
      <c r="B42" s="116"/>
      <c r="C42" s="116"/>
      <c r="D42" s="116"/>
      <c r="E42" s="116"/>
      <c r="F42" s="116"/>
      <c r="G42" s="108"/>
      <c r="H42" s="108"/>
    </row>
    <row r="43" spans="1:8" ht="15.75">
      <c r="A43" s="79" t="s">
        <v>164</v>
      </c>
      <c r="B43" s="116"/>
      <c r="C43" s="116"/>
      <c r="D43" s="116"/>
      <c r="E43" s="116"/>
      <c r="F43" s="116"/>
      <c r="G43" s="108"/>
      <c r="H43" s="108"/>
    </row>
    <row r="44" spans="1:8" ht="15.75">
      <c r="A44" s="79" t="s">
        <v>111</v>
      </c>
      <c r="B44" s="116"/>
      <c r="C44" s="116"/>
      <c r="D44" s="116"/>
      <c r="E44" s="116"/>
      <c r="F44" s="116"/>
      <c r="G44" s="108"/>
      <c r="H44" s="108"/>
    </row>
    <row r="45" spans="1:8" ht="13.5">
      <c r="A45" s="115"/>
      <c r="B45" s="116"/>
      <c r="C45" s="116"/>
      <c r="D45" s="116"/>
      <c r="E45" s="116"/>
      <c r="F45" s="116"/>
      <c r="G45" s="108"/>
      <c r="H45" s="108"/>
    </row>
  </sheetData>
  <mergeCells count="3">
    <mergeCell ref="A1:F1"/>
    <mergeCell ref="A2:F2"/>
    <mergeCell ref="A3:F3"/>
  </mergeCells>
  <printOptions/>
  <pageMargins left="0.75" right="0.42" top="0.4" bottom="0.25" header="0.19" footer="0.16"/>
  <pageSetup horizontalDpi="600" verticalDpi="600" orientation="landscape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0"/>
  <sheetViews>
    <sheetView tabSelected="1" view="pageBreakPreview" zoomScale="60" workbookViewId="0" topLeftCell="A57">
      <selection activeCell="B66" sqref="B66"/>
    </sheetView>
  </sheetViews>
  <sheetFormatPr defaultColWidth="9.140625" defaultRowHeight="12.75"/>
  <cols>
    <col min="1" max="1" width="4.00390625" style="0" customWidth="1"/>
    <col min="2" max="2" width="62.140625" style="0" customWidth="1"/>
    <col min="3" max="3" width="18.28125" style="0" customWidth="1"/>
    <col min="4" max="4" width="19.140625" style="0" customWidth="1"/>
  </cols>
  <sheetData>
    <row r="1" spans="1:4" ht="17.25">
      <c r="A1" s="61" t="s">
        <v>95</v>
      </c>
      <c r="B1" s="61"/>
      <c r="C1" s="117"/>
      <c r="D1" s="117"/>
    </row>
    <row r="2" spans="1:4" ht="17.25">
      <c r="A2" s="61" t="s">
        <v>96</v>
      </c>
      <c r="B2" s="61"/>
      <c r="C2" s="118"/>
      <c r="D2" s="118"/>
    </row>
    <row r="3" spans="1:4" ht="17.25">
      <c r="A3" s="61" t="s">
        <v>165</v>
      </c>
      <c r="B3" s="61"/>
      <c r="C3" s="117"/>
      <c r="D3" s="117"/>
    </row>
    <row r="4" spans="1:4" ht="17.25">
      <c r="A4" s="61" t="s">
        <v>98</v>
      </c>
      <c r="B4" s="61"/>
      <c r="C4" s="119"/>
      <c r="D4" s="118"/>
    </row>
    <row r="5" spans="1:4" ht="34.5">
      <c r="A5" s="65"/>
      <c r="B5" s="65"/>
      <c r="C5" s="120" t="s">
        <v>113</v>
      </c>
      <c r="D5" s="120" t="s">
        <v>114</v>
      </c>
    </row>
    <row r="6" spans="1:4" ht="17.25">
      <c r="A6" s="65"/>
      <c r="B6" s="65"/>
      <c r="C6" s="69" t="s">
        <v>12</v>
      </c>
      <c r="D6" s="69" t="s">
        <v>12</v>
      </c>
    </row>
    <row r="7" spans="1:4" ht="17.25">
      <c r="A7" s="72" t="s">
        <v>166</v>
      </c>
      <c r="B7" s="65"/>
      <c r="C7" s="121"/>
      <c r="D7" s="64"/>
    </row>
    <row r="8" spans="1:4" ht="17.25">
      <c r="A8" s="65"/>
      <c r="B8" s="65"/>
      <c r="C8" s="121"/>
      <c r="D8" s="64"/>
    </row>
    <row r="9" spans="1:4" ht="17.25">
      <c r="A9" s="65" t="s">
        <v>167</v>
      </c>
      <c r="B9" s="65"/>
      <c r="C9" s="121">
        <f>+'Bursa-PL'!E22</f>
        <v>392</v>
      </c>
      <c r="D9" s="64">
        <f>'[2]PL'!F22</f>
        <v>2193</v>
      </c>
    </row>
    <row r="10" spans="1:4" ht="17.25">
      <c r="A10" s="65"/>
      <c r="B10" s="65"/>
      <c r="C10" s="121"/>
      <c r="D10" s="64"/>
    </row>
    <row r="11" spans="1:4" ht="17.25">
      <c r="A11" s="65" t="s">
        <v>168</v>
      </c>
      <c r="B11" s="65"/>
      <c r="C11" s="121"/>
      <c r="D11" s="64"/>
    </row>
    <row r="12" spans="1:4" ht="17.25">
      <c r="A12" s="65"/>
      <c r="B12" s="65" t="s">
        <v>169</v>
      </c>
      <c r="C12" s="121">
        <v>635</v>
      </c>
      <c r="D12" s="64">
        <f>230+170</f>
        <v>400</v>
      </c>
    </row>
    <row r="13" spans="1:4" ht="17.25">
      <c r="A13" s="65"/>
      <c r="B13" s="65" t="s">
        <v>170</v>
      </c>
      <c r="C13" s="121">
        <v>0</v>
      </c>
      <c r="D13" s="64">
        <v>141</v>
      </c>
    </row>
    <row r="14" spans="1:4" ht="17.25">
      <c r="A14" s="65"/>
      <c r="B14" s="65" t="s">
        <v>89</v>
      </c>
      <c r="C14" s="121">
        <v>4963</v>
      </c>
      <c r="D14" s="64">
        <v>5004</v>
      </c>
    </row>
    <row r="15" spans="1:4" ht="17.25">
      <c r="A15" s="65"/>
      <c r="B15" s="65" t="s">
        <v>171</v>
      </c>
      <c r="C15" s="121">
        <v>0</v>
      </c>
      <c r="D15" s="64">
        <v>-58</v>
      </c>
    </row>
    <row r="16" spans="1:4" ht="17.25">
      <c r="A16" s="65"/>
      <c r="B16" s="65" t="s">
        <v>172</v>
      </c>
      <c r="C16" s="121">
        <v>0</v>
      </c>
      <c r="D16" s="64">
        <v>-116</v>
      </c>
    </row>
    <row r="17" spans="1:4" ht="17.25">
      <c r="A17" s="65"/>
      <c r="B17" s="65" t="s">
        <v>173</v>
      </c>
      <c r="C17" s="121">
        <v>4986</v>
      </c>
      <c r="D17" s="64">
        <v>4591</v>
      </c>
    </row>
    <row r="18" spans="1:4" ht="17.25">
      <c r="A18" s="65"/>
      <c r="B18" s="65" t="s">
        <v>15</v>
      </c>
      <c r="C18" s="121">
        <v>-1084</v>
      </c>
      <c r="D18" s="64">
        <v>-406</v>
      </c>
    </row>
    <row r="19" spans="1:4" ht="17.25">
      <c r="A19" s="65"/>
      <c r="B19" s="65" t="s">
        <v>174</v>
      </c>
      <c r="C19" s="121">
        <v>0</v>
      </c>
      <c r="D19" s="64">
        <v>76</v>
      </c>
    </row>
    <row r="20" spans="1:4" ht="17.25">
      <c r="A20" s="65"/>
      <c r="B20" s="65" t="s">
        <v>175</v>
      </c>
      <c r="C20" s="121">
        <v>0</v>
      </c>
      <c r="D20" s="64">
        <v>72</v>
      </c>
    </row>
    <row r="21" spans="1:4" ht="17.25">
      <c r="A21" s="65"/>
      <c r="B21" s="65" t="s">
        <v>176</v>
      </c>
      <c r="C21" s="121">
        <v>1692</v>
      </c>
      <c r="D21" s="64">
        <v>9</v>
      </c>
    </row>
    <row r="22" spans="1:4" ht="17.25">
      <c r="A22" s="65"/>
      <c r="B22" s="65" t="s">
        <v>177</v>
      </c>
      <c r="C22" s="121">
        <v>470</v>
      </c>
      <c r="D22" s="64">
        <v>883</v>
      </c>
    </row>
    <row r="23" spans="1:4" ht="17.25">
      <c r="A23" s="65"/>
      <c r="B23" s="65" t="s">
        <v>178</v>
      </c>
      <c r="C23" s="121">
        <v>9</v>
      </c>
      <c r="D23" s="64">
        <v>41</v>
      </c>
    </row>
    <row r="24" spans="1:4" ht="17.25">
      <c r="A24" s="65"/>
      <c r="B24" s="65" t="s">
        <v>16</v>
      </c>
      <c r="C24" s="121">
        <v>0</v>
      </c>
      <c r="D24" s="64">
        <v>-27</v>
      </c>
    </row>
    <row r="25" spans="1:4" ht="17.25">
      <c r="A25" s="65"/>
      <c r="B25" s="65" t="s">
        <v>179</v>
      </c>
      <c r="C25" s="121">
        <v>0</v>
      </c>
      <c r="D25" s="64">
        <v>1382</v>
      </c>
    </row>
    <row r="26" spans="1:4" ht="17.25">
      <c r="A26" s="65"/>
      <c r="B26" s="65"/>
      <c r="C26" s="122"/>
      <c r="D26" s="75"/>
    </row>
    <row r="27" spans="1:4" ht="17.25">
      <c r="A27" s="65" t="s">
        <v>180</v>
      </c>
      <c r="B27" s="65"/>
      <c r="C27" s="121">
        <f>SUM(C9:C26)</f>
        <v>12063</v>
      </c>
      <c r="D27" s="64">
        <f>SUM(D9:D26)</f>
        <v>14185</v>
      </c>
    </row>
    <row r="28" spans="1:4" ht="17.25">
      <c r="A28" s="65"/>
      <c r="B28" s="65"/>
      <c r="C28" s="121"/>
      <c r="D28" s="64"/>
    </row>
    <row r="29" spans="1:4" ht="17.25">
      <c r="A29" s="65" t="s">
        <v>181</v>
      </c>
      <c r="B29" s="65"/>
      <c r="C29" s="121"/>
      <c r="D29" s="64"/>
    </row>
    <row r="30" spans="1:4" ht="17.25">
      <c r="A30" s="65"/>
      <c r="B30" s="65"/>
      <c r="C30" s="121"/>
      <c r="D30" s="64"/>
    </row>
    <row r="31" spans="1:4" ht="17.25">
      <c r="A31" s="65"/>
      <c r="B31" s="65" t="s">
        <v>121</v>
      </c>
      <c r="C31" s="121">
        <v>-3047</v>
      </c>
      <c r="D31" s="64">
        <f>-9187-1608</f>
        <v>-10795</v>
      </c>
    </row>
    <row r="32" spans="1:4" ht="17.25">
      <c r="A32" s="65"/>
      <c r="B32" s="65" t="s">
        <v>182</v>
      </c>
      <c r="C32" s="121">
        <v>5548</v>
      </c>
      <c r="D32" s="64">
        <v>-4088</v>
      </c>
    </row>
    <row r="33" spans="1:4" ht="17.25">
      <c r="A33" s="65"/>
      <c r="B33" s="65" t="s">
        <v>183</v>
      </c>
      <c r="C33" s="121">
        <v>-1866</v>
      </c>
      <c r="D33" s="64">
        <f>3173+36</f>
        <v>3209</v>
      </c>
    </row>
    <row r="34" spans="1:4" ht="17.25">
      <c r="A34" s="65"/>
      <c r="B34" s="65"/>
      <c r="C34" s="122"/>
      <c r="D34" s="75"/>
    </row>
    <row r="35" spans="1:4" ht="17.25">
      <c r="A35" s="65" t="s">
        <v>184</v>
      </c>
      <c r="B35" s="65"/>
      <c r="C35" s="121">
        <f>SUM(C27:C34)</f>
        <v>12698</v>
      </c>
      <c r="D35" s="64">
        <f>SUM(D27:D34)</f>
        <v>2511</v>
      </c>
    </row>
    <row r="36" spans="1:4" ht="17.25">
      <c r="A36" s="65"/>
      <c r="B36" s="65"/>
      <c r="C36" s="121"/>
      <c r="D36" s="64"/>
    </row>
    <row r="37" spans="1:4" ht="17.25">
      <c r="A37" s="65"/>
      <c r="B37" s="65" t="s">
        <v>185</v>
      </c>
      <c r="C37" s="121">
        <v>-4986</v>
      </c>
      <c r="D37" s="64">
        <v>-3908</v>
      </c>
    </row>
    <row r="38" spans="1:4" ht="17.25">
      <c r="A38" s="65"/>
      <c r="B38" s="65" t="s">
        <v>186</v>
      </c>
      <c r="C38" s="121">
        <v>1084</v>
      </c>
      <c r="D38" s="64">
        <v>406</v>
      </c>
    </row>
    <row r="39" spans="1:4" ht="17.25">
      <c r="A39" s="65"/>
      <c r="B39" s="65" t="s">
        <v>187</v>
      </c>
      <c r="C39" s="121">
        <v>0</v>
      </c>
      <c r="D39" s="64">
        <v>116</v>
      </c>
    </row>
    <row r="40" spans="1:4" ht="17.25">
      <c r="A40" s="65"/>
      <c r="B40" s="65" t="s">
        <v>188</v>
      </c>
      <c r="C40" s="121">
        <v>-373</v>
      </c>
      <c r="D40" s="64">
        <v>-92</v>
      </c>
    </row>
    <row r="41" spans="1:4" ht="17.25">
      <c r="A41" s="65"/>
      <c r="B41" s="65" t="s">
        <v>92</v>
      </c>
      <c r="C41" s="121">
        <v>0</v>
      </c>
      <c r="D41" s="64">
        <v>20</v>
      </c>
    </row>
    <row r="42" spans="1:4" ht="17.25">
      <c r="A42" s="65"/>
      <c r="B42" s="65"/>
      <c r="C42" s="121"/>
      <c r="D42" s="75"/>
    </row>
    <row r="43" spans="1:4" ht="17.25">
      <c r="A43" s="72" t="s">
        <v>189</v>
      </c>
      <c r="B43" s="65"/>
      <c r="C43" s="123">
        <f>SUM(C35:C42)</f>
        <v>8423</v>
      </c>
      <c r="D43" s="124">
        <f>SUM(D35:D42)</f>
        <v>-947</v>
      </c>
    </row>
    <row r="44" spans="1:4" ht="17.25">
      <c r="A44" s="65"/>
      <c r="B44" s="65"/>
      <c r="C44" s="121"/>
      <c r="D44" s="64"/>
    </row>
    <row r="45" spans="1:4" ht="17.25">
      <c r="A45" s="72" t="s">
        <v>190</v>
      </c>
      <c r="B45" s="65"/>
      <c r="C45" s="121"/>
      <c r="D45" s="64"/>
    </row>
    <row r="46" spans="1:4" ht="17.25">
      <c r="A46" s="72"/>
      <c r="B46" s="65"/>
      <c r="C46" s="121"/>
      <c r="D46" s="64"/>
    </row>
    <row r="47" spans="1:4" ht="17.25">
      <c r="A47" s="65"/>
      <c r="B47" s="65" t="s">
        <v>191</v>
      </c>
      <c r="C47" s="64">
        <v>-3018</v>
      </c>
      <c r="D47" s="64">
        <v>-3018</v>
      </c>
    </row>
    <row r="48" spans="1:4" ht="17.25">
      <c r="A48" s="125"/>
      <c r="B48" s="125" t="s">
        <v>192</v>
      </c>
      <c r="C48" s="121">
        <v>-5684</v>
      </c>
      <c r="D48" s="121">
        <v>-5403</v>
      </c>
    </row>
    <row r="49" spans="1:4" ht="17.25">
      <c r="A49" s="65"/>
      <c r="B49" s="65" t="s">
        <v>193</v>
      </c>
      <c r="C49" s="64">
        <v>0</v>
      </c>
      <c r="D49" s="64">
        <v>-568</v>
      </c>
    </row>
    <row r="50" spans="1:4" ht="17.25">
      <c r="A50" s="125"/>
      <c r="B50" s="125" t="s">
        <v>194</v>
      </c>
      <c r="C50" s="121">
        <v>0</v>
      </c>
      <c r="D50" s="121">
        <v>-1</v>
      </c>
    </row>
    <row r="51" spans="1:4" ht="17.25">
      <c r="A51" s="125"/>
      <c r="B51" s="125" t="s">
        <v>195</v>
      </c>
      <c r="C51" s="121">
        <v>0</v>
      </c>
      <c r="D51" s="121">
        <v>402</v>
      </c>
    </row>
    <row r="52" spans="1:4" ht="17.25">
      <c r="A52" s="125"/>
      <c r="B52" s="125" t="s">
        <v>196</v>
      </c>
      <c r="C52" s="121">
        <v>0</v>
      </c>
      <c r="D52" s="121">
        <v>-4603</v>
      </c>
    </row>
    <row r="53" spans="1:4" ht="17.25">
      <c r="A53" s="125"/>
      <c r="B53" s="125" t="s">
        <v>197</v>
      </c>
      <c r="C53" s="121">
        <v>0</v>
      </c>
      <c r="D53" s="121">
        <v>8595</v>
      </c>
    </row>
    <row r="54" spans="1:4" ht="17.25">
      <c r="A54" s="65"/>
      <c r="B54" s="65"/>
      <c r="C54" s="121"/>
      <c r="D54" s="64"/>
    </row>
    <row r="55" spans="1:4" ht="17.25">
      <c r="A55" s="72" t="s">
        <v>198</v>
      </c>
      <c r="B55" s="65"/>
      <c r="C55" s="123">
        <f>SUM(C47:C54)</f>
        <v>-8702</v>
      </c>
      <c r="D55" s="124">
        <f>SUM(D47:D54)</f>
        <v>-4596</v>
      </c>
    </row>
    <row r="56" spans="1:4" ht="17.25">
      <c r="A56" s="65"/>
      <c r="B56" s="65"/>
      <c r="C56" s="121"/>
      <c r="D56" s="64"/>
    </row>
    <row r="57" spans="1:4" ht="17.25">
      <c r="A57" s="72" t="s">
        <v>199</v>
      </c>
      <c r="B57" s="65"/>
      <c r="C57" s="121"/>
      <c r="D57" s="64"/>
    </row>
    <row r="58" spans="1:4" ht="17.25">
      <c r="A58" s="72"/>
      <c r="B58" s="65"/>
      <c r="C58" s="121"/>
      <c r="D58" s="64"/>
    </row>
    <row r="59" spans="1:4" ht="17.25">
      <c r="A59" s="65"/>
      <c r="B59" s="65" t="s">
        <v>200</v>
      </c>
      <c r="C59" s="121">
        <v>0</v>
      </c>
      <c r="D59" s="64">
        <v>5</v>
      </c>
    </row>
    <row r="60" spans="1:4" ht="17.25">
      <c r="A60" s="65"/>
      <c r="B60" s="65" t="s">
        <v>201</v>
      </c>
      <c r="C60" s="121">
        <v>-4076</v>
      </c>
      <c r="D60" s="64">
        <v>-4877</v>
      </c>
    </row>
    <row r="61" spans="1:4" ht="17.25">
      <c r="A61" s="65"/>
      <c r="B61" s="65" t="s">
        <v>185</v>
      </c>
      <c r="C61" s="121">
        <v>0</v>
      </c>
      <c r="D61" s="64">
        <v>-683</v>
      </c>
    </row>
    <row r="62" spans="1:4" ht="17.25">
      <c r="A62" s="65"/>
      <c r="B62" s="65" t="s">
        <v>214</v>
      </c>
      <c r="C62" s="121">
        <v>753</v>
      </c>
      <c r="D62" s="64">
        <f>674-268</f>
        <v>406</v>
      </c>
    </row>
    <row r="63" spans="1:4" ht="17.25">
      <c r="A63" s="65"/>
      <c r="B63" s="65" t="s">
        <v>202</v>
      </c>
      <c r="C63" s="121">
        <v>0</v>
      </c>
      <c r="D63" s="64">
        <v>-481</v>
      </c>
    </row>
    <row r="64" spans="1:4" ht="17.25">
      <c r="A64" s="65"/>
      <c r="B64" s="65"/>
      <c r="C64" s="121"/>
      <c r="D64" s="64"/>
    </row>
    <row r="65" spans="1:4" ht="17.25">
      <c r="A65" s="72" t="s">
        <v>203</v>
      </c>
      <c r="B65" s="65"/>
      <c r="C65" s="124">
        <f>SUM(C59:C64)</f>
        <v>-3323</v>
      </c>
      <c r="D65" s="124">
        <f>SUM(D59:D64)</f>
        <v>-5630</v>
      </c>
    </row>
    <row r="66" spans="1:4" ht="17.25">
      <c r="A66" s="65"/>
      <c r="B66" s="65"/>
      <c r="C66" s="121"/>
      <c r="D66" s="64"/>
    </row>
    <row r="67" spans="1:4" ht="17.25">
      <c r="A67" s="72" t="s">
        <v>204</v>
      </c>
      <c r="B67" s="65"/>
      <c r="C67" s="121">
        <f>+C43+C55+C65</f>
        <v>-3602</v>
      </c>
      <c r="D67" s="64">
        <f>+D43+D55+D65</f>
        <v>-11173</v>
      </c>
    </row>
    <row r="68" spans="1:4" ht="17.25">
      <c r="A68" s="72" t="s">
        <v>205</v>
      </c>
      <c r="B68" s="65"/>
      <c r="C68" s="121">
        <v>7258</v>
      </c>
      <c r="D68" s="64">
        <v>18431</v>
      </c>
    </row>
    <row r="69" spans="1:4" ht="18" thickBot="1">
      <c r="A69" s="72" t="s">
        <v>206</v>
      </c>
      <c r="B69" s="65"/>
      <c r="C69" s="126">
        <f>SUM(C67:C68)</f>
        <v>3656</v>
      </c>
      <c r="D69" s="76">
        <f>SUM(D67:D68)</f>
        <v>7258</v>
      </c>
    </row>
    <row r="70" spans="1:4" ht="18" thickTop="1">
      <c r="A70" s="65"/>
      <c r="B70" s="65"/>
      <c r="C70" s="121"/>
      <c r="D70" s="64"/>
    </row>
    <row r="71" spans="1:4" ht="17.25">
      <c r="A71" s="65" t="s">
        <v>207</v>
      </c>
      <c r="B71" s="65"/>
      <c r="C71" s="121"/>
      <c r="D71" s="64"/>
    </row>
    <row r="72" spans="1:4" ht="17.25">
      <c r="A72" s="65" t="s">
        <v>13</v>
      </c>
      <c r="B72" s="65"/>
      <c r="C72" s="121">
        <v>-907</v>
      </c>
      <c r="D72" s="64">
        <v>-698</v>
      </c>
    </row>
    <row r="73" spans="1:4" ht="17.25">
      <c r="A73" s="65" t="s">
        <v>125</v>
      </c>
      <c r="B73" s="65"/>
      <c r="C73" s="121">
        <v>965</v>
      </c>
      <c r="D73" s="64">
        <v>813</v>
      </c>
    </row>
    <row r="74" spans="1:4" ht="17.25">
      <c r="A74" s="65" t="s">
        <v>11</v>
      </c>
      <c r="B74" s="65"/>
      <c r="C74" s="121">
        <v>3598</v>
      </c>
      <c r="D74" s="64">
        <v>7143</v>
      </c>
    </row>
    <row r="75" spans="1:4" ht="18" thickBot="1">
      <c r="A75" s="65"/>
      <c r="B75" s="65"/>
      <c r="C75" s="76">
        <f>+C72+C74+C73</f>
        <v>3656</v>
      </c>
      <c r="D75" s="76">
        <f>+D72+D74+D73</f>
        <v>7258</v>
      </c>
    </row>
    <row r="76" spans="1:4" ht="17.25" thickTop="1">
      <c r="A76" s="97"/>
      <c r="B76" s="97"/>
      <c r="C76" s="81">
        <f>+C69-C75</f>
        <v>0</v>
      </c>
      <c r="D76" s="97"/>
    </row>
    <row r="77" spans="1:4" ht="16.5">
      <c r="A77" s="79" t="s">
        <v>208</v>
      </c>
      <c r="B77" s="97"/>
      <c r="C77" s="81"/>
      <c r="D77" s="97"/>
    </row>
    <row r="78" spans="1:4" ht="16.5">
      <c r="A78" s="79" t="s">
        <v>209</v>
      </c>
      <c r="B78" s="97"/>
      <c r="C78" s="81"/>
      <c r="D78" s="97"/>
    </row>
    <row r="79" spans="1:4" ht="16.5">
      <c r="A79" s="79" t="s">
        <v>210</v>
      </c>
      <c r="B79" s="97"/>
      <c r="C79" s="81"/>
      <c r="D79" s="97"/>
    </row>
    <row r="80" spans="1:4" ht="16.5">
      <c r="A80" s="97"/>
      <c r="B80" s="97"/>
      <c r="C80" s="81"/>
      <c r="D80" s="97"/>
    </row>
  </sheetData>
  <printOptions/>
  <pageMargins left="0.41" right="0.26" top="1" bottom="0.73" header="0.5" footer="0.5"/>
  <pageSetup horizontalDpi="600" verticalDpi="600" orientation="portrait" scale="88" r:id="rId1"/>
  <rowBreaks count="1" manualBreakCount="1">
    <brk id="4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0">
      <selection activeCell="G28" sqref="G28"/>
    </sheetView>
  </sheetViews>
  <sheetFormatPr defaultColWidth="9.140625" defaultRowHeight="12.75"/>
  <cols>
    <col min="1" max="1" width="4.28125" style="1" customWidth="1"/>
    <col min="2" max="2" width="5.00390625" style="1" customWidth="1"/>
    <col min="3" max="3" width="32.00390625" style="1" customWidth="1"/>
    <col min="4" max="4" width="12.57421875" style="1" customWidth="1"/>
    <col min="5" max="5" width="2.00390625" style="1" customWidth="1"/>
    <col min="6" max="6" width="13.7109375" style="1" customWidth="1"/>
    <col min="7" max="7" width="13.140625" style="1" customWidth="1"/>
    <col min="8" max="8" width="12.28125" style="1" customWidth="1"/>
    <col min="9" max="9" width="11.140625" style="1" customWidth="1"/>
    <col min="10" max="10" width="11.421875" style="1" customWidth="1"/>
    <col min="11" max="16384" width="9.140625" style="1" customWidth="1"/>
  </cols>
  <sheetData>
    <row r="1" ht="15.75">
      <c r="A1" s="44" t="str">
        <f>'[1]Consol-adj CY04'!A2</f>
        <v>BIG Industries Bhd</v>
      </c>
    </row>
    <row r="2" ht="15.75">
      <c r="A2" s="44" t="str">
        <f>'[1]Consol-adj CY04'!A3</f>
        <v>Audit for the period ended 31 December 2004</v>
      </c>
    </row>
    <row r="3" ht="15.75">
      <c r="A3" s="44" t="s">
        <v>50</v>
      </c>
    </row>
    <row r="5" ht="15.75">
      <c r="A5" s="43" t="s">
        <v>51</v>
      </c>
    </row>
    <row r="6" ht="15.75">
      <c r="A6" s="43"/>
    </row>
    <row r="7" spans="1:10" ht="15.75">
      <c r="A7" s="43"/>
      <c r="F7" s="45">
        <v>2005</v>
      </c>
      <c r="H7" s="45">
        <v>2004</v>
      </c>
      <c r="J7" s="45">
        <v>2003</v>
      </c>
    </row>
    <row r="8" spans="6:10" ht="15.75">
      <c r="F8" s="45" t="s">
        <v>9</v>
      </c>
      <c r="H8" s="45" t="s">
        <v>9</v>
      </c>
      <c r="J8" s="45" t="s">
        <v>9</v>
      </c>
    </row>
    <row r="9" spans="1:2" ht="15.75">
      <c r="A9" s="5" t="s">
        <v>52</v>
      </c>
      <c r="B9" s="43" t="s">
        <v>53</v>
      </c>
    </row>
    <row r="10" spans="2:8" ht="17.25">
      <c r="B10" s="46" t="s">
        <v>54</v>
      </c>
      <c r="G10" s="2"/>
      <c r="H10" s="2"/>
    </row>
    <row r="11" spans="2:9" ht="13.5">
      <c r="B11" s="1" t="s">
        <v>55</v>
      </c>
      <c r="D11" s="2">
        <f>ROUND(-1070*0.3,0)</f>
        <v>-321</v>
      </c>
      <c r="G11" s="2">
        <f>ROUND(-1070*0.3,0)</f>
        <v>-321</v>
      </c>
      <c r="H11" s="2"/>
      <c r="I11" s="2">
        <f>ROUND(-1070*0.3,0)</f>
        <v>-321</v>
      </c>
    </row>
    <row r="12" spans="2:9" ht="17.25">
      <c r="B12" s="46" t="s">
        <v>56</v>
      </c>
      <c r="D12" s="2"/>
      <c r="G12" s="2"/>
      <c r="H12" s="2"/>
      <c r="I12" s="2"/>
    </row>
    <row r="13" spans="2:9" ht="13.5">
      <c r="B13" s="1" t="s">
        <v>57</v>
      </c>
      <c r="D13" s="2">
        <f>ROUND(-1088*0.3,0)</f>
        <v>-326</v>
      </c>
      <c r="G13" s="2">
        <f>ROUND(-1088*0.3,0)</f>
        <v>-326</v>
      </c>
      <c r="H13" s="2"/>
      <c r="I13" s="2">
        <f>ROUND(-1088*0.3,0)</f>
        <v>-326</v>
      </c>
    </row>
    <row r="14" spans="2:9" ht="17.25">
      <c r="B14" s="46" t="s">
        <v>58</v>
      </c>
      <c r="D14" s="2"/>
      <c r="G14" s="2"/>
      <c r="H14" s="2"/>
      <c r="I14" s="2"/>
    </row>
    <row r="15" spans="2:9" ht="13.5">
      <c r="B15" s="1" t="s">
        <v>59</v>
      </c>
      <c r="D15" s="2">
        <f>ROUND(-21538*0.3,0)</f>
        <v>-6461</v>
      </c>
      <c r="G15" s="2">
        <f>ROUND(-21538*0.3,0)</f>
        <v>-6461</v>
      </c>
      <c r="H15" s="2"/>
      <c r="I15" s="4">
        <f>ROUND(-21538*0.3,0)</f>
        <v>-6461</v>
      </c>
    </row>
    <row r="16" spans="2:10" ht="17.25">
      <c r="B16" s="46" t="s">
        <v>60</v>
      </c>
      <c r="D16" s="2"/>
      <c r="G16" s="2"/>
      <c r="H16" s="2"/>
      <c r="J16" s="47">
        <f>SUM(I11:I15)</f>
        <v>-7108</v>
      </c>
    </row>
    <row r="17" spans="2:8" ht="13.5">
      <c r="B17" s="1" t="s">
        <v>61</v>
      </c>
      <c r="D17" s="3">
        <f>ROUND(-35071*0.3,0)</f>
        <v>-10521</v>
      </c>
      <c r="G17" s="4">
        <f>ROUND(-35071*0.3,0)</f>
        <v>-10521</v>
      </c>
      <c r="H17" s="2"/>
    </row>
    <row r="18" spans="2:8" ht="17.25">
      <c r="B18" s="46" t="s">
        <v>79</v>
      </c>
      <c r="G18" s="2"/>
      <c r="H18" s="48">
        <f>SUM(G11:G17)</f>
        <v>-17629</v>
      </c>
    </row>
    <row r="19" spans="2:8" ht="15.75">
      <c r="B19" s="1" t="s">
        <v>80</v>
      </c>
      <c r="D19" s="4">
        <f>ROUND(-145916*0.3,0)</f>
        <v>-43775</v>
      </c>
      <c r="G19" s="2"/>
      <c r="H19" s="48"/>
    </row>
    <row r="20" spans="6:8" ht="15.75">
      <c r="F20" s="59">
        <f>SUM(D11:D19)</f>
        <v>-61404</v>
      </c>
      <c r="G20" s="2"/>
      <c r="H20" s="48"/>
    </row>
    <row r="21" spans="7:8" ht="13.5">
      <c r="G21" s="2"/>
      <c r="H21" s="2"/>
    </row>
    <row r="22" spans="1:8" ht="15.75">
      <c r="A22" s="5" t="s">
        <v>62</v>
      </c>
      <c r="B22" s="43" t="s">
        <v>63</v>
      </c>
      <c r="G22" s="2"/>
      <c r="H22" s="2"/>
    </row>
    <row r="23" spans="2:8" ht="17.25">
      <c r="B23" s="46" t="s">
        <v>60</v>
      </c>
      <c r="G23" s="2"/>
      <c r="H23" s="2"/>
    </row>
    <row r="24" spans="2:8" ht="13.5">
      <c r="B24" s="1" t="s">
        <v>64</v>
      </c>
      <c r="D24" s="3">
        <f>ROUND(-2190*0.3,0)</f>
        <v>-657</v>
      </c>
      <c r="G24" s="4">
        <f>ROUND(-2190*0.3,0)</f>
        <v>-657</v>
      </c>
      <c r="H24" s="2"/>
    </row>
    <row r="25" spans="2:8" ht="17.25">
      <c r="B25" s="46" t="s">
        <v>79</v>
      </c>
      <c r="G25" s="2"/>
      <c r="H25" s="48">
        <f>SUM(G24)</f>
        <v>-657</v>
      </c>
    </row>
    <row r="26" spans="2:8" ht="15.75">
      <c r="B26" s="1" t="s">
        <v>81</v>
      </c>
      <c r="D26" s="4">
        <f>ROUND(-1532*0.3,0)</f>
        <v>-460</v>
      </c>
      <c r="G26" s="2"/>
      <c r="H26" s="48"/>
    </row>
    <row r="27" spans="6:8" ht="15.75">
      <c r="F27" s="59">
        <f>SUM(D24:D26)</f>
        <v>-1117</v>
      </c>
      <c r="G27" s="2"/>
      <c r="H27" s="48"/>
    </row>
    <row r="28" spans="7:8" ht="13.5">
      <c r="G28" s="2"/>
      <c r="H28" s="2"/>
    </row>
    <row r="29" spans="1:8" ht="15.75">
      <c r="A29" s="5" t="s">
        <v>65</v>
      </c>
      <c r="B29" s="43" t="s">
        <v>66</v>
      </c>
      <c r="G29" s="2"/>
      <c r="H29" s="2"/>
    </row>
    <row r="30" spans="2:8" ht="17.25">
      <c r="B30" s="46" t="s">
        <v>60</v>
      </c>
      <c r="G30" s="2"/>
      <c r="H30" s="2"/>
    </row>
    <row r="31" spans="2:8" ht="13.5">
      <c r="B31" s="1" t="s">
        <v>67</v>
      </c>
      <c r="D31" s="3">
        <f>ROUND(-2175*0.3,0)</f>
        <v>-653</v>
      </c>
      <c r="G31" s="4">
        <f>ROUND(-2175*0.3,0)</f>
        <v>-653</v>
      </c>
      <c r="H31" s="2"/>
    </row>
    <row r="32" spans="2:8" ht="17.25">
      <c r="B32" s="46" t="s">
        <v>79</v>
      </c>
      <c r="G32" s="2"/>
      <c r="H32" s="48">
        <f>SUM(G31)</f>
        <v>-653</v>
      </c>
    </row>
    <row r="33" spans="2:8" ht="15.75">
      <c r="B33" s="1" t="s">
        <v>82</v>
      </c>
      <c r="D33" s="4">
        <f>ROUND(-806*0.3,0)</f>
        <v>-242</v>
      </c>
      <c r="G33" s="2"/>
      <c r="H33" s="48"/>
    </row>
    <row r="34" spans="6:8" ht="15.75">
      <c r="F34" s="59">
        <f>SUM(D31:D33)</f>
        <v>-895</v>
      </c>
      <c r="G34" s="2"/>
      <c r="H34" s="48"/>
    </row>
    <row r="35" spans="7:8" ht="14.25" thickBot="1">
      <c r="G35" s="2"/>
      <c r="H35" s="2"/>
    </row>
    <row r="36" spans="6:10" ht="16.5" thickBot="1">
      <c r="F36" s="60">
        <f>SUM(F20:F34)</f>
        <v>-63416</v>
      </c>
      <c r="G36" s="2"/>
      <c r="H36" s="49">
        <f>SUM(H17:H35)</f>
        <v>-18939</v>
      </c>
      <c r="J36" s="50">
        <f>SUM(J16:J35)</f>
        <v>-7108</v>
      </c>
    </row>
    <row r="37" spans="7:8" ht="13.5">
      <c r="G37" s="2"/>
      <c r="H37" s="2"/>
    </row>
    <row r="38" spans="7:8" ht="13.5">
      <c r="G38" s="2"/>
      <c r="H38" s="2"/>
    </row>
    <row r="39" spans="2:8" ht="13.5">
      <c r="B39" s="1" t="s">
        <v>68</v>
      </c>
      <c r="G39" s="2"/>
      <c r="H39" s="2"/>
    </row>
    <row r="40" spans="2:7" ht="14.25" thickBot="1">
      <c r="B40" s="1" t="s">
        <v>69</v>
      </c>
      <c r="C40" s="1" t="s">
        <v>70</v>
      </c>
      <c r="G40" s="2">
        <f>G24+G31+G17</f>
        <v>-11831</v>
      </c>
    </row>
    <row r="41" spans="2:8" ht="16.5" thickBot="1">
      <c r="B41" s="1" t="s">
        <v>71</v>
      </c>
      <c r="C41" s="1" t="s">
        <v>72</v>
      </c>
      <c r="G41" s="2">
        <f>J36</f>
        <v>-7108</v>
      </c>
      <c r="H41" s="51">
        <f>SUM(G40:G41)</f>
        <v>-18939</v>
      </c>
    </row>
    <row r="42" spans="7:8" ht="13.5">
      <c r="G42" s="2"/>
      <c r="H42" s="2"/>
    </row>
    <row r="43" spans="7:8" ht="13.5">
      <c r="G43" s="2"/>
      <c r="H43" s="2"/>
    </row>
    <row r="44" spans="7:8" ht="13.5">
      <c r="G44" s="2"/>
      <c r="H44" s="2"/>
    </row>
    <row r="45" spans="7:8" ht="13.5">
      <c r="G45" s="2"/>
      <c r="H45" s="2"/>
    </row>
    <row r="46" spans="7:8" ht="13.5">
      <c r="G46" s="2"/>
      <c r="H46" s="2"/>
    </row>
    <row r="47" spans="7:8" ht="13.5">
      <c r="G47" s="2"/>
      <c r="H47" s="2"/>
    </row>
    <row r="48" spans="7:8" ht="13.5">
      <c r="G48" s="2"/>
      <c r="H48" s="2"/>
    </row>
    <row r="49" spans="7:8" ht="13.5">
      <c r="G49" s="2"/>
      <c r="H49" s="2"/>
    </row>
    <row r="50" spans="7:8" ht="13.5">
      <c r="G50" s="2"/>
      <c r="H50" s="2"/>
    </row>
    <row r="51" spans="7:8" ht="13.5">
      <c r="G51" s="2"/>
      <c r="H51" s="2"/>
    </row>
    <row r="52" spans="7:8" ht="13.5">
      <c r="G52" s="2"/>
      <c r="H52" s="2"/>
    </row>
    <row r="53" spans="7:8" ht="13.5">
      <c r="G53" s="2"/>
      <c r="H53" s="2"/>
    </row>
    <row r="54" spans="7:8" ht="13.5">
      <c r="G54" s="2"/>
      <c r="H54" s="2"/>
    </row>
    <row r="55" spans="7:8" ht="13.5">
      <c r="G55" s="2"/>
      <c r="H55" s="2"/>
    </row>
    <row r="56" spans="7:8" ht="13.5">
      <c r="G56" s="2"/>
      <c r="H56" s="2"/>
    </row>
    <row r="57" spans="7:8" ht="13.5">
      <c r="G57" s="2"/>
      <c r="H57" s="2"/>
    </row>
    <row r="58" spans="7:8" ht="13.5">
      <c r="G58" s="2"/>
      <c r="H58" s="2"/>
    </row>
    <row r="59" spans="7:8" ht="13.5">
      <c r="G59" s="2"/>
      <c r="H59" s="2"/>
    </row>
    <row r="60" spans="7:8" ht="13.5">
      <c r="G60" s="2"/>
      <c r="H60" s="2"/>
    </row>
    <row r="61" spans="7:8" ht="13.5">
      <c r="G61" s="2"/>
      <c r="H61" s="2"/>
    </row>
    <row r="62" spans="7:8" ht="13.5">
      <c r="G62" s="2"/>
      <c r="H62" s="2"/>
    </row>
    <row r="63" spans="7:8" ht="13.5">
      <c r="G63" s="2"/>
      <c r="H63" s="2"/>
    </row>
    <row r="64" spans="7:8" ht="13.5">
      <c r="G64" s="2"/>
      <c r="H64" s="2"/>
    </row>
    <row r="65" spans="7:8" ht="13.5">
      <c r="G65" s="2"/>
      <c r="H65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F33" sqref="F33"/>
    </sheetView>
  </sheetViews>
  <sheetFormatPr defaultColWidth="9.140625" defaultRowHeight="12.75"/>
  <cols>
    <col min="1" max="1" width="25.8515625" style="9" customWidth="1"/>
    <col min="2" max="2" width="13.28125" style="7" customWidth="1"/>
    <col min="3" max="3" width="1.28515625" style="7" customWidth="1"/>
    <col min="4" max="4" width="11.28125" style="7" customWidth="1"/>
    <col min="5" max="5" width="10.7109375" style="7" customWidth="1"/>
    <col min="6" max="6" width="11.8515625" style="7" customWidth="1"/>
    <col min="7" max="7" width="13.00390625" style="7" customWidth="1"/>
    <col min="8" max="10" width="11.28125" style="7" customWidth="1"/>
    <col min="11" max="11" width="11.421875" style="7" customWidth="1"/>
    <col min="12" max="12" width="11.57421875" style="8" customWidth="1"/>
    <col min="13" max="13" width="11.8515625" style="9" customWidth="1"/>
    <col min="14" max="14" width="12.140625" style="9" customWidth="1"/>
    <col min="15" max="15" width="11.57421875" style="9" customWidth="1"/>
    <col min="16" max="16384" width="9.140625" style="9" customWidth="1"/>
  </cols>
  <sheetData>
    <row r="1" ht="16.5">
      <c r="A1" s="6" t="s">
        <v>85</v>
      </c>
    </row>
    <row r="3" ht="12.75">
      <c r="A3" s="57" t="s">
        <v>37</v>
      </c>
    </row>
    <row r="4" ht="12">
      <c r="M4" s="38"/>
    </row>
    <row r="5" spans="1:15" s="13" customFormat="1" ht="12">
      <c r="A5" s="10" t="s">
        <v>31</v>
      </c>
      <c r="B5" s="11" t="s">
        <v>4</v>
      </c>
      <c r="C5" s="12"/>
      <c r="D5" s="11" t="s">
        <v>32</v>
      </c>
      <c r="E5" s="11" t="s">
        <v>33</v>
      </c>
      <c r="F5" s="11" t="s">
        <v>8</v>
      </c>
      <c r="G5" s="11" t="s">
        <v>5</v>
      </c>
      <c r="H5" s="11" t="s">
        <v>6</v>
      </c>
      <c r="I5" s="11" t="s">
        <v>14</v>
      </c>
      <c r="J5" s="11" t="s">
        <v>34</v>
      </c>
      <c r="K5" s="11" t="s">
        <v>35</v>
      </c>
      <c r="L5" s="52" t="s">
        <v>28</v>
      </c>
      <c r="M5" s="52" t="s">
        <v>7</v>
      </c>
      <c r="N5" s="52" t="s">
        <v>48</v>
      </c>
      <c r="O5" s="52" t="s">
        <v>74</v>
      </c>
    </row>
    <row r="6" spans="1:15" ht="12">
      <c r="A6" s="14"/>
      <c r="B6" s="15" t="s">
        <v>9</v>
      </c>
      <c r="D6" s="16" t="s">
        <v>9</v>
      </c>
      <c r="E6" s="17" t="s">
        <v>9</v>
      </c>
      <c r="F6" s="16" t="s">
        <v>9</v>
      </c>
      <c r="G6" s="17" t="s">
        <v>9</v>
      </c>
      <c r="H6" s="16" t="s">
        <v>9</v>
      </c>
      <c r="I6" s="17" t="s">
        <v>9</v>
      </c>
      <c r="J6" s="16" t="s">
        <v>9</v>
      </c>
      <c r="K6" s="16" t="s">
        <v>9</v>
      </c>
      <c r="L6" s="53" t="s">
        <v>9</v>
      </c>
      <c r="M6" s="53" t="s">
        <v>9</v>
      </c>
      <c r="N6" s="53" t="s">
        <v>9</v>
      </c>
      <c r="O6" s="53" t="s">
        <v>9</v>
      </c>
    </row>
    <row r="7" spans="1:15" ht="12">
      <c r="A7" s="18"/>
      <c r="B7" s="19"/>
      <c r="D7" s="20"/>
      <c r="E7" s="21"/>
      <c r="F7" s="20"/>
      <c r="G7" s="22"/>
      <c r="H7" s="20"/>
      <c r="I7" s="19"/>
      <c r="J7" s="20"/>
      <c r="K7" s="20"/>
      <c r="L7" s="54"/>
      <c r="M7" s="54"/>
      <c r="N7" s="54"/>
      <c r="O7" s="54"/>
    </row>
    <row r="8" spans="1:15" ht="12">
      <c r="A8" s="23" t="s">
        <v>36</v>
      </c>
      <c r="B8" s="24">
        <f>SUM(D8:O8)</f>
        <v>0</v>
      </c>
      <c r="D8" s="25"/>
      <c r="E8" s="26"/>
      <c r="F8" s="25"/>
      <c r="G8" s="27"/>
      <c r="H8" s="25"/>
      <c r="I8" s="24"/>
      <c r="J8" s="25"/>
      <c r="K8" s="25"/>
      <c r="L8" s="55"/>
      <c r="M8" s="55"/>
      <c r="N8" s="55"/>
      <c r="O8" s="55"/>
    </row>
    <row r="9" spans="1:15" ht="12">
      <c r="A9" s="28" t="s">
        <v>40</v>
      </c>
      <c r="B9" s="24">
        <f>SUM(D9:O9)</f>
        <v>0</v>
      </c>
      <c r="D9" s="29"/>
      <c r="E9" s="29"/>
      <c r="F9" s="29"/>
      <c r="G9" s="29"/>
      <c r="H9" s="29"/>
      <c r="I9" s="29"/>
      <c r="J9" s="29"/>
      <c r="K9" s="29"/>
      <c r="L9" s="56"/>
      <c r="M9" s="56"/>
      <c r="N9" s="56"/>
      <c r="O9" s="56"/>
    </row>
    <row r="10" spans="1:15" ht="12">
      <c r="A10" s="28"/>
      <c r="B10" s="29"/>
      <c r="D10" s="29"/>
      <c r="E10" s="29"/>
      <c r="F10" s="29"/>
      <c r="G10" s="29"/>
      <c r="H10" s="29"/>
      <c r="I10" s="29"/>
      <c r="J10" s="29"/>
      <c r="K10" s="29"/>
      <c r="L10" s="56"/>
      <c r="M10" s="56"/>
      <c r="N10" s="56"/>
      <c r="O10" s="56"/>
    </row>
    <row r="11" spans="2:15" ht="12.75" thickBot="1">
      <c r="B11" s="30">
        <f>SUM(B8:B10)</f>
        <v>0</v>
      </c>
      <c r="D11" s="29">
        <f aca="true" t="shared" si="0" ref="D11:M11">SUM(D8:D10)</f>
        <v>0</v>
      </c>
      <c r="E11" s="29">
        <f t="shared" si="0"/>
        <v>0</v>
      </c>
      <c r="F11" s="29">
        <f t="shared" si="0"/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  <c r="L11" s="56">
        <f t="shared" si="0"/>
        <v>0</v>
      </c>
      <c r="M11" s="56">
        <f t="shared" si="0"/>
        <v>0</v>
      </c>
      <c r="N11" s="56">
        <f>SUM(N8:N10)</f>
        <v>0</v>
      </c>
      <c r="O11" s="56">
        <f>SUM(O8:O10)</f>
        <v>0</v>
      </c>
    </row>
    <row r="12" ht="12.75" thickTop="1">
      <c r="M12" s="38"/>
    </row>
    <row r="14" spans="1:7" ht="12.75">
      <c r="A14" s="57" t="s">
        <v>30</v>
      </c>
      <c r="G14" s="7">
        <f>SUM(D21:J21)+210000</f>
        <v>210000</v>
      </c>
    </row>
    <row r="16" spans="1:13" s="13" customFormat="1" ht="12">
      <c r="A16" s="10" t="s">
        <v>31</v>
      </c>
      <c r="B16" s="11" t="s">
        <v>4</v>
      </c>
      <c r="C16" s="12"/>
      <c r="D16" s="11" t="s">
        <v>33</v>
      </c>
      <c r="E16" s="11" t="s">
        <v>8</v>
      </c>
      <c r="F16" s="11" t="s">
        <v>14</v>
      </c>
      <c r="G16" s="11" t="s">
        <v>41</v>
      </c>
      <c r="H16" s="11" t="s">
        <v>48</v>
      </c>
      <c r="I16" s="11" t="s">
        <v>35</v>
      </c>
      <c r="J16" s="11" t="s">
        <v>74</v>
      </c>
      <c r="K16" s="11" t="s">
        <v>77</v>
      </c>
      <c r="L16" s="33"/>
      <c r="M16" s="34"/>
    </row>
    <row r="17" spans="1:13" ht="12">
      <c r="A17" s="14"/>
      <c r="B17" s="15" t="s">
        <v>9</v>
      </c>
      <c r="D17" s="16" t="s">
        <v>9</v>
      </c>
      <c r="E17" s="17" t="s">
        <v>9</v>
      </c>
      <c r="F17" s="16" t="s">
        <v>9</v>
      </c>
      <c r="G17" s="35" t="s">
        <v>9</v>
      </c>
      <c r="H17" s="35" t="s">
        <v>9</v>
      </c>
      <c r="I17" s="35" t="s">
        <v>9</v>
      </c>
      <c r="J17" s="35" t="s">
        <v>9</v>
      </c>
      <c r="K17" s="35" t="s">
        <v>9</v>
      </c>
      <c r="L17" s="37"/>
      <c r="M17" s="38"/>
    </row>
    <row r="18" spans="1:13" ht="12">
      <c r="A18" s="18"/>
      <c r="B18" s="19"/>
      <c r="D18" s="20"/>
      <c r="E18" s="21"/>
      <c r="F18" s="20"/>
      <c r="G18" s="20"/>
      <c r="H18" s="20"/>
      <c r="I18" s="20"/>
      <c r="J18" s="20"/>
      <c r="K18" s="20"/>
      <c r="L18" s="39"/>
      <c r="M18" s="38"/>
    </row>
    <row r="19" spans="1:13" ht="12">
      <c r="A19" s="23" t="s">
        <v>38</v>
      </c>
      <c r="B19" s="24">
        <f>SUM(D19:J19)</f>
        <v>0</v>
      </c>
      <c r="D19" s="25"/>
      <c r="E19" s="26"/>
      <c r="F19" s="25"/>
      <c r="G19" s="25"/>
      <c r="H19" s="25"/>
      <c r="I19" s="25"/>
      <c r="J19" s="25"/>
      <c r="K19" s="25"/>
      <c r="L19" s="39"/>
      <c r="M19" s="38"/>
    </row>
    <row r="20" spans="1:13" ht="12">
      <c r="A20" s="28" t="s">
        <v>45</v>
      </c>
      <c r="B20" s="24">
        <f>SUM(D20:J20)</f>
        <v>0</v>
      </c>
      <c r="D20" s="25"/>
      <c r="E20" s="26"/>
      <c r="F20" s="25"/>
      <c r="G20" s="25"/>
      <c r="H20" s="25"/>
      <c r="I20" s="25"/>
      <c r="J20" s="25"/>
      <c r="K20" s="25"/>
      <c r="L20" s="39"/>
      <c r="M20" s="38"/>
    </row>
    <row r="21" spans="1:13" ht="12">
      <c r="A21" s="28" t="s">
        <v>46</v>
      </c>
      <c r="B21" s="24">
        <f>SUM(D21:J21)</f>
        <v>0</v>
      </c>
      <c r="D21" s="25"/>
      <c r="E21" s="26"/>
      <c r="F21" s="25"/>
      <c r="G21" s="25"/>
      <c r="H21" s="25"/>
      <c r="I21" s="25"/>
      <c r="J21" s="25"/>
      <c r="K21" s="25"/>
      <c r="L21" s="39"/>
      <c r="M21" s="38"/>
    </row>
    <row r="22" spans="1:13" ht="12">
      <c r="A22" s="23" t="s">
        <v>10</v>
      </c>
      <c r="B22" s="24">
        <f>SUM(D22:J22)</f>
        <v>0</v>
      </c>
      <c r="D22" s="25"/>
      <c r="E22" s="26"/>
      <c r="F22" s="25"/>
      <c r="G22" s="25"/>
      <c r="H22" s="25"/>
      <c r="I22" s="25"/>
      <c r="J22" s="25"/>
      <c r="K22" s="25"/>
      <c r="L22" s="39"/>
      <c r="M22" s="38"/>
    </row>
    <row r="23" spans="1:13" ht="12">
      <c r="A23" s="23" t="s">
        <v>47</v>
      </c>
      <c r="B23" s="24">
        <f>SUM(D23:J23)</f>
        <v>0</v>
      </c>
      <c r="D23" s="25"/>
      <c r="E23" s="26"/>
      <c r="F23" s="25"/>
      <c r="G23" s="25"/>
      <c r="H23" s="25"/>
      <c r="I23" s="25"/>
      <c r="J23" s="25"/>
      <c r="K23" s="25"/>
      <c r="L23" s="39"/>
      <c r="M23" s="38"/>
    </row>
    <row r="24" spans="1:13" ht="12">
      <c r="A24" s="28"/>
      <c r="B24" s="29"/>
      <c r="D24" s="29"/>
      <c r="E24" s="29"/>
      <c r="F24" s="29"/>
      <c r="G24" s="29"/>
      <c r="H24" s="29"/>
      <c r="I24" s="29"/>
      <c r="J24" s="29"/>
      <c r="K24" s="29"/>
      <c r="L24" s="39"/>
      <c r="M24" s="38"/>
    </row>
    <row r="25" spans="2:13" ht="12.75" thickBot="1">
      <c r="B25" s="30">
        <f>SUM(B19:B24)</f>
        <v>0</v>
      </c>
      <c r="D25" s="29">
        <f aca="true" t="shared" si="1" ref="D25:K25">SUM(D19:D24)</f>
        <v>0</v>
      </c>
      <c r="E25" s="29">
        <f t="shared" si="1"/>
        <v>0</v>
      </c>
      <c r="F25" s="29">
        <f t="shared" si="1"/>
        <v>0</v>
      </c>
      <c r="G25" s="40">
        <f t="shared" si="1"/>
        <v>0</v>
      </c>
      <c r="H25" s="29">
        <f t="shared" si="1"/>
        <v>0</v>
      </c>
      <c r="I25" s="29">
        <f t="shared" si="1"/>
        <v>0</v>
      </c>
      <c r="J25" s="29">
        <f t="shared" si="1"/>
        <v>0</v>
      </c>
      <c r="K25" s="29">
        <f t="shared" si="1"/>
        <v>0</v>
      </c>
      <c r="L25" s="39"/>
      <c r="M25" s="38"/>
    </row>
    <row r="26" spans="7:13" ht="12.75" thickTop="1">
      <c r="G26" s="22"/>
      <c r="H26" s="22"/>
      <c r="J26" s="22"/>
      <c r="K26" s="22"/>
      <c r="L26" s="39"/>
      <c r="M26" s="38"/>
    </row>
    <row r="28" ht="12.75">
      <c r="A28" s="57" t="s">
        <v>23</v>
      </c>
    </row>
    <row r="30" spans="1:13" s="13" customFormat="1" ht="12">
      <c r="A30" s="10" t="s">
        <v>31</v>
      </c>
      <c r="B30" s="11" t="s">
        <v>4</v>
      </c>
      <c r="C30" s="12"/>
      <c r="D30" s="11" t="s">
        <v>32</v>
      </c>
      <c r="E30" s="31" t="s">
        <v>41</v>
      </c>
      <c r="F30" s="31" t="s">
        <v>33</v>
      </c>
      <c r="G30" s="41"/>
      <c r="H30" s="32"/>
      <c r="I30" s="32"/>
      <c r="J30" s="32"/>
      <c r="K30" s="32"/>
      <c r="L30" s="33"/>
      <c r="M30" s="34"/>
    </row>
    <row r="31" spans="1:13" ht="12">
      <c r="A31" s="14"/>
      <c r="B31" s="15" t="s">
        <v>9</v>
      </c>
      <c r="D31" s="16" t="s">
        <v>9</v>
      </c>
      <c r="E31" s="17" t="s">
        <v>9</v>
      </c>
      <c r="F31" s="16" t="s">
        <v>9</v>
      </c>
      <c r="G31" s="42"/>
      <c r="H31" s="36"/>
      <c r="I31" s="36"/>
      <c r="J31" s="36"/>
      <c r="K31" s="36"/>
      <c r="L31" s="37"/>
      <c r="M31" s="38"/>
    </row>
    <row r="32" spans="1:13" ht="12">
      <c r="A32" s="18"/>
      <c r="B32" s="19"/>
      <c r="D32" s="20"/>
      <c r="E32" s="21"/>
      <c r="F32" s="21"/>
      <c r="G32" s="21"/>
      <c r="H32" s="22"/>
      <c r="I32" s="22"/>
      <c r="J32" s="22"/>
      <c r="K32" s="22"/>
      <c r="L32" s="39"/>
      <c r="M32" s="38"/>
    </row>
    <row r="33" spans="1:13" ht="12">
      <c r="A33" s="23" t="s">
        <v>39</v>
      </c>
      <c r="B33" s="24">
        <f>SUM(D33:G33)</f>
        <v>0</v>
      </c>
      <c r="D33" s="25"/>
      <c r="E33" s="26"/>
      <c r="F33" s="26"/>
      <c r="G33" s="21"/>
      <c r="H33" s="22"/>
      <c r="I33" s="22"/>
      <c r="J33" s="22"/>
      <c r="K33" s="22"/>
      <c r="L33" s="39"/>
      <c r="M33" s="38"/>
    </row>
    <row r="34" spans="1:13" ht="12">
      <c r="A34" s="23" t="s">
        <v>10</v>
      </c>
      <c r="B34" s="24">
        <f>SUM(D34:G34)</f>
        <v>0</v>
      </c>
      <c r="D34" s="25"/>
      <c r="E34" s="26"/>
      <c r="F34" s="26"/>
      <c r="G34" s="21"/>
      <c r="H34" s="22"/>
      <c r="I34" s="22"/>
      <c r="J34" s="22"/>
      <c r="K34" s="22"/>
      <c r="L34" s="39"/>
      <c r="M34" s="38"/>
    </row>
    <row r="35" spans="1:13" ht="12">
      <c r="A35" s="28"/>
      <c r="B35" s="29"/>
      <c r="D35" s="29"/>
      <c r="E35" s="40"/>
      <c r="F35" s="40"/>
      <c r="G35" s="21"/>
      <c r="H35" s="22"/>
      <c r="I35" s="22"/>
      <c r="J35" s="22"/>
      <c r="K35" s="22"/>
      <c r="L35" s="39"/>
      <c r="M35" s="38"/>
    </row>
    <row r="36" spans="2:13" ht="12.75" thickBot="1">
      <c r="B36" s="30">
        <f>SUM(B33:B35)</f>
        <v>0</v>
      </c>
      <c r="D36" s="29">
        <f>SUM(D33:D35)</f>
        <v>0</v>
      </c>
      <c r="E36" s="40">
        <f>SUM(E33:E35)</f>
        <v>0</v>
      </c>
      <c r="F36" s="40">
        <f>SUM(F33:F35)</f>
        <v>0</v>
      </c>
      <c r="G36" s="21"/>
      <c r="H36" s="22"/>
      <c r="I36" s="22"/>
      <c r="J36" s="22"/>
      <c r="K36" s="22"/>
      <c r="L36" s="39"/>
      <c r="M36" s="38"/>
    </row>
    <row r="37" spans="6:13" ht="12.75" thickTop="1">
      <c r="F37" s="22"/>
      <c r="G37" s="22"/>
      <c r="H37" s="22"/>
      <c r="I37" s="22"/>
      <c r="J37" s="22"/>
      <c r="K37" s="22"/>
      <c r="L37" s="39"/>
      <c r="M37" s="38"/>
    </row>
    <row r="39" ht="12.75">
      <c r="A39" s="57" t="s">
        <v>42</v>
      </c>
    </row>
    <row r="41" spans="1:7" ht="12">
      <c r="A41" s="10" t="s">
        <v>31</v>
      </c>
      <c r="B41" s="11" t="s">
        <v>4</v>
      </c>
      <c r="C41" s="12"/>
      <c r="D41" s="11" t="s">
        <v>32</v>
      </c>
      <c r="E41" s="31" t="s">
        <v>41</v>
      </c>
      <c r="F41" s="11" t="s">
        <v>32</v>
      </c>
      <c r="G41" s="32"/>
    </row>
    <row r="42" spans="1:7" ht="12">
      <c r="A42" s="14"/>
      <c r="B42" s="15" t="s">
        <v>9</v>
      </c>
      <c r="D42" s="16" t="s">
        <v>9</v>
      </c>
      <c r="E42" s="17" t="s">
        <v>9</v>
      </c>
      <c r="F42" s="16" t="s">
        <v>9</v>
      </c>
      <c r="G42" s="36"/>
    </row>
    <row r="43" spans="1:7" ht="12">
      <c r="A43" s="18"/>
      <c r="B43" s="19"/>
      <c r="D43" s="20"/>
      <c r="E43" s="21"/>
      <c r="F43" s="20"/>
      <c r="G43" s="22"/>
    </row>
    <row r="44" spans="1:7" ht="12">
      <c r="A44" s="23" t="s">
        <v>10</v>
      </c>
      <c r="B44" s="24">
        <f>SUM(D44:G44)</f>
        <v>0</v>
      </c>
      <c r="D44" s="25"/>
      <c r="E44" s="26"/>
      <c r="F44" s="25"/>
      <c r="G44" s="22"/>
    </row>
    <row r="45" spans="1:7" ht="12">
      <c r="A45" s="23" t="s">
        <v>39</v>
      </c>
      <c r="B45" s="24">
        <f>SUM(D45:G45)</f>
        <v>0</v>
      </c>
      <c r="D45" s="25"/>
      <c r="E45" s="26"/>
      <c r="F45" s="25"/>
      <c r="G45" s="22"/>
    </row>
    <row r="46" spans="1:7" ht="12">
      <c r="A46" s="28"/>
      <c r="B46" s="29"/>
      <c r="D46" s="29"/>
      <c r="E46" s="40"/>
      <c r="F46" s="29"/>
      <c r="G46" s="22"/>
    </row>
    <row r="47" spans="2:7" ht="12.75" thickBot="1">
      <c r="B47" s="30">
        <f>SUM(B44:B46)</f>
        <v>0</v>
      </c>
      <c r="D47" s="29">
        <f>SUM(D44:D46)</f>
        <v>0</v>
      </c>
      <c r="E47" s="40">
        <f>SUM(E44:E46)</f>
        <v>0</v>
      </c>
      <c r="F47" s="29">
        <f>SUM(F44:F46)</f>
        <v>0</v>
      </c>
      <c r="G47" s="22"/>
    </row>
    <row r="48" spans="6:7" ht="12.75" thickTop="1">
      <c r="F48" s="22"/>
      <c r="G48" s="22"/>
    </row>
    <row r="50" ht="12.75">
      <c r="A50" s="57" t="s">
        <v>43</v>
      </c>
    </row>
    <row r="52" spans="1:7" ht="12">
      <c r="A52" s="10" t="s">
        <v>31</v>
      </c>
      <c r="B52" s="11" t="s">
        <v>4</v>
      </c>
      <c r="C52" s="12"/>
      <c r="D52" s="11" t="s">
        <v>32</v>
      </c>
      <c r="E52" s="31" t="s">
        <v>41</v>
      </c>
      <c r="F52" s="41"/>
      <c r="G52" s="32"/>
    </row>
    <row r="53" spans="1:7" ht="12">
      <c r="A53" s="14"/>
      <c r="B53" s="15" t="s">
        <v>9</v>
      </c>
      <c r="D53" s="16" t="s">
        <v>9</v>
      </c>
      <c r="E53" s="17" t="s">
        <v>9</v>
      </c>
      <c r="F53" s="42"/>
      <c r="G53" s="36"/>
    </row>
    <row r="54" spans="1:7" ht="12">
      <c r="A54" s="18"/>
      <c r="B54" s="19"/>
      <c r="D54" s="20"/>
      <c r="E54" s="21"/>
      <c r="F54" s="21"/>
      <c r="G54" s="22"/>
    </row>
    <row r="55" spans="1:7" ht="12">
      <c r="A55" s="23" t="s">
        <v>10</v>
      </c>
      <c r="B55" s="24">
        <f>SUM(D55:G55)</f>
        <v>0</v>
      </c>
      <c r="D55" s="25"/>
      <c r="E55" s="26"/>
      <c r="F55" s="21"/>
      <c r="G55" s="22"/>
    </row>
    <row r="56" spans="1:7" ht="12">
      <c r="A56" s="23" t="s">
        <v>44</v>
      </c>
      <c r="B56" s="24">
        <f>SUM(D56:G56)</f>
        <v>0</v>
      </c>
      <c r="D56" s="25"/>
      <c r="E56" s="26"/>
      <c r="F56" s="21"/>
      <c r="G56" s="22"/>
    </row>
    <row r="57" spans="1:7" ht="12">
      <c r="A57" s="28"/>
      <c r="B57" s="29"/>
      <c r="D57" s="29"/>
      <c r="E57" s="40"/>
      <c r="F57" s="21"/>
      <c r="G57" s="22"/>
    </row>
    <row r="58" spans="2:7" ht="12.75" thickBot="1">
      <c r="B58" s="30">
        <f>SUM(B55:B57)</f>
        <v>0</v>
      </c>
      <c r="D58" s="29">
        <f>SUM(D55:D57)</f>
        <v>0</v>
      </c>
      <c r="E58" s="40">
        <f>SUM(E55:E57)</f>
        <v>0</v>
      </c>
      <c r="F58" s="21"/>
      <c r="G58" s="22"/>
    </row>
    <row r="59" ht="12.75" thickTop="1"/>
    <row r="61" ht="12.75">
      <c r="A61" s="57" t="s">
        <v>49</v>
      </c>
    </row>
    <row r="63" spans="1:7" ht="12">
      <c r="A63" s="10" t="s">
        <v>31</v>
      </c>
      <c r="B63" s="11" t="s">
        <v>4</v>
      </c>
      <c r="C63" s="12"/>
      <c r="D63" s="11" t="s">
        <v>32</v>
      </c>
      <c r="E63" s="31" t="s">
        <v>41</v>
      </c>
      <c r="F63" s="41"/>
      <c r="G63" s="32"/>
    </row>
    <row r="64" spans="1:7" ht="12">
      <c r="A64" s="14"/>
      <c r="B64" s="15" t="s">
        <v>9</v>
      </c>
      <c r="D64" s="16" t="s">
        <v>9</v>
      </c>
      <c r="E64" s="17" t="s">
        <v>9</v>
      </c>
      <c r="F64" s="42"/>
      <c r="G64" s="36"/>
    </row>
    <row r="65" spans="1:7" ht="12">
      <c r="A65" s="18"/>
      <c r="B65" s="19"/>
      <c r="D65" s="20"/>
      <c r="E65" s="21"/>
      <c r="F65" s="21"/>
      <c r="G65" s="22"/>
    </row>
    <row r="66" spans="1:7" ht="12">
      <c r="A66" s="18" t="s">
        <v>10</v>
      </c>
      <c r="B66" s="19">
        <f>SUM(D66:E66)</f>
        <v>0</v>
      </c>
      <c r="D66" s="20"/>
      <c r="E66" s="21"/>
      <c r="F66" s="21"/>
      <c r="G66" s="22"/>
    </row>
    <row r="67" spans="1:7" ht="12">
      <c r="A67" s="23" t="s">
        <v>39</v>
      </c>
      <c r="B67" s="24">
        <f>SUM(D67:G67)</f>
        <v>0</v>
      </c>
      <c r="D67" s="25"/>
      <c r="E67" s="26"/>
      <c r="F67" s="21"/>
      <c r="G67" s="22"/>
    </row>
    <row r="68" spans="1:7" ht="12">
      <c r="A68" s="28"/>
      <c r="B68" s="29"/>
      <c r="D68" s="29"/>
      <c r="E68" s="40"/>
      <c r="F68" s="21"/>
      <c r="G68" s="22"/>
    </row>
    <row r="69" spans="2:7" ht="12.75" thickBot="1">
      <c r="B69" s="30">
        <f>SUM(B66:B67)</f>
        <v>0</v>
      </c>
      <c r="D69" s="29">
        <f>SUM(D66:D67)</f>
        <v>0</v>
      </c>
      <c r="E69" s="29">
        <f>SUM(E66:E67)</f>
        <v>0</v>
      </c>
      <c r="F69" s="21"/>
      <c r="G69" s="22"/>
    </row>
    <row r="70" ht="12.75" thickTop="1"/>
    <row r="72" ht="12.75">
      <c r="A72" s="57" t="s">
        <v>24</v>
      </c>
    </row>
    <row r="74" spans="1:5" ht="12">
      <c r="A74" s="10" t="s">
        <v>31</v>
      </c>
      <c r="B74" s="11" t="s">
        <v>4</v>
      </c>
      <c r="C74" s="12"/>
      <c r="D74" s="11" t="s">
        <v>32</v>
      </c>
      <c r="E74" s="11" t="s">
        <v>41</v>
      </c>
    </row>
    <row r="75" spans="1:5" ht="12">
      <c r="A75" s="14"/>
      <c r="B75" s="15" t="s">
        <v>9</v>
      </c>
      <c r="D75" s="16" t="s">
        <v>9</v>
      </c>
      <c r="E75" s="35" t="s">
        <v>9</v>
      </c>
    </row>
    <row r="76" spans="1:5" ht="12">
      <c r="A76" s="18"/>
      <c r="B76" s="19"/>
      <c r="D76" s="20"/>
      <c r="E76" s="20"/>
    </row>
    <row r="77" spans="1:5" ht="12">
      <c r="A77" s="23" t="s">
        <v>10</v>
      </c>
      <c r="B77" s="24">
        <f>SUM(D77:G77)</f>
        <v>0</v>
      </c>
      <c r="D77" s="25"/>
      <c r="E77" s="25"/>
    </row>
    <row r="78" spans="1:5" ht="12">
      <c r="A78" s="23"/>
      <c r="B78" s="24">
        <f>SUM(D78:G78)</f>
        <v>0</v>
      </c>
      <c r="D78" s="25"/>
      <c r="E78" s="25"/>
    </row>
    <row r="79" spans="1:5" ht="12">
      <c r="A79" s="28"/>
      <c r="B79" s="29"/>
      <c r="D79" s="29"/>
      <c r="E79" s="29"/>
    </row>
    <row r="80" spans="2:5" ht="12.75" thickBot="1">
      <c r="B80" s="30">
        <f>SUM(B77:B79)</f>
        <v>0</v>
      </c>
      <c r="D80" s="29">
        <f>SUM(D77:D79)</f>
        <v>0</v>
      </c>
      <c r="E80" s="29">
        <f>SUM(E77:E79)</f>
        <v>0</v>
      </c>
    </row>
    <row r="81" ht="12.75" thickTop="1"/>
    <row r="83" ht="12.75">
      <c r="A83" s="57" t="s">
        <v>75</v>
      </c>
    </row>
    <row r="85" spans="1:5" ht="12">
      <c r="A85" s="10" t="s">
        <v>31</v>
      </c>
      <c r="B85" s="11" t="s">
        <v>4</v>
      </c>
      <c r="C85" s="12"/>
      <c r="D85" s="11" t="s">
        <v>32</v>
      </c>
      <c r="E85" s="11" t="s">
        <v>41</v>
      </c>
    </row>
    <row r="86" spans="1:5" ht="12">
      <c r="A86" s="14"/>
      <c r="B86" s="15" t="s">
        <v>9</v>
      </c>
      <c r="D86" s="16" t="s">
        <v>9</v>
      </c>
      <c r="E86" s="35" t="s">
        <v>9</v>
      </c>
    </row>
    <row r="87" spans="1:5" ht="12">
      <c r="A87" s="18"/>
      <c r="B87" s="19"/>
      <c r="D87" s="20"/>
      <c r="E87" s="20"/>
    </row>
    <row r="88" spans="1:5" ht="12">
      <c r="A88" s="23" t="s">
        <v>10</v>
      </c>
      <c r="B88" s="24">
        <f>SUM(D88:G88)</f>
        <v>0</v>
      </c>
      <c r="D88" s="25"/>
      <c r="E88" s="25"/>
    </row>
    <row r="89" spans="1:5" ht="12">
      <c r="A89" s="23" t="s">
        <v>39</v>
      </c>
      <c r="B89" s="24">
        <f>SUM(D89:G89)</f>
        <v>0</v>
      </c>
      <c r="D89" s="25"/>
      <c r="E89" s="25"/>
    </row>
    <row r="90" spans="1:5" ht="12">
      <c r="A90" s="28"/>
      <c r="B90" s="29"/>
      <c r="D90" s="29"/>
      <c r="E90" s="29"/>
    </row>
    <row r="91" spans="2:5" ht="12.75" thickBot="1">
      <c r="B91" s="30">
        <f>SUM(B88:B90)</f>
        <v>0</v>
      </c>
      <c r="D91" s="29">
        <f>SUM(D88:D90)</f>
        <v>0</v>
      </c>
      <c r="E91" s="29">
        <f>SUM(E88:E90)</f>
        <v>0</v>
      </c>
    </row>
    <row r="92" ht="12.75" thickTop="1"/>
    <row r="94" ht="12.75">
      <c r="A94" s="57" t="s">
        <v>78</v>
      </c>
    </row>
    <row r="96" spans="1:5" ht="12">
      <c r="A96" s="10" t="s">
        <v>31</v>
      </c>
      <c r="B96" s="11" t="s">
        <v>4</v>
      </c>
      <c r="C96" s="12"/>
      <c r="D96" s="31" t="s">
        <v>32</v>
      </c>
      <c r="E96" s="41"/>
    </row>
    <row r="97" spans="1:5" ht="12">
      <c r="A97" s="14"/>
      <c r="B97" s="15" t="s">
        <v>9</v>
      </c>
      <c r="D97" s="58" t="s">
        <v>9</v>
      </c>
      <c r="E97" s="42"/>
    </row>
    <row r="98" spans="1:5" ht="12">
      <c r="A98" s="18"/>
      <c r="B98" s="19"/>
      <c r="D98" s="21"/>
      <c r="E98" s="21"/>
    </row>
    <row r="99" spans="1:5" ht="12">
      <c r="A99" s="23" t="s">
        <v>10</v>
      </c>
      <c r="B99" s="24">
        <f>SUM(D99:G99)</f>
        <v>0</v>
      </c>
      <c r="D99" s="26"/>
      <c r="E99" s="21"/>
    </row>
    <row r="100" spans="1:5" ht="12">
      <c r="A100" s="23" t="s">
        <v>39</v>
      </c>
      <c r="B100" s="24">
        <f>SUM(D100:G100)</f>
        <v>0</v>
      </c>
      <c r="D100" s="26"/>
      <c r="E100" s="21"/>
    </row>
    <row r="101" spans="1:5" ht="12">
      <c r="A101" s="28"/>
      <c r="B101" s="29"/>
      <c r="D101" s="40"/>
      <c r="E101" s="21"/>
    </row>
    <row r="102" spans="2:5" ht="12.75" thickBot="1">
      <c r="B102" s="30">
        <f>SUM(B99:B101)</f>
        <v>0</v>
      </c>
      <c r="D102" s="40">
        <f>SUM(D99:D101)</f>
        <v>0</v>
      </c>
      <c r="E102" s="21"/>
    </row>
    <row r="103" ht="12.75" thickTop="1">
      <c r="E103" s="22"/>
    </row>
  </sheetData>
  <printOptions/>
  <pageMargins left="0.11" right="0.15" top="0.71" bottom="0.52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Jody's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jody's Sdn Bhd</dc:creator>
  <cp:keywords/>
  <dc:description/>
  <cp:lastModifiedBy>Irene</cp:lastModifiedBy>
  <cp:lastPrinted>2007-02-27T09:44:52Z</cp:lastPrinted>
  <dcterms:created xsi:type="dcterms:W3CDTF">1998-11-17T10:34:11Z</dcterms:created>
  <dcterms:modified xsi:type="dcterms:W3CDTF">2007-02-27T09:45:12Z</dcterms:modified>
  <cp:category/>
  <cp:version/>
  <cp:contentType/>
  <cp:contentStatus/>
</cp:coreProperties>
</file>